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SAPczPNVhNu0XOSpmcNPayov4TjBwQ4meu4ZqXC5mp+WiyBX0cmgmSowIkmVhofqp3waV1V6ocHwGqICqa1Xw==" workbookSaltValue="+4vN9Pdj1IyJoPKXpwHD/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<sst xmlns="http://schemas.openxmlformats.org/spreadsheetml/2006/main" xmlns:r="http://schemas.openxmlformats.org/officeDocument/2006/relationships" count="115" uniqueCount="115">
  <si>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r>
      <t>1か月20ｍ</t>
    </r>
    <r>
      <rPr>
        <b/>
        <vertAlign val="superscript"/>
        <sz val="12"/>
        <color theme="1"/>
        <rFont val="ＭＳ ゴシック"/>
      </rPr>
      <t>3</t>
    </r>
    <r>
      <rPr>
        <b/>
        <sz val="11"/>
        <color theme="1"/>
        <rFont val="ＭＳ ゴシック"/>
      </rPr>
      <t>当たり家庭料金(円)</t>
    </r>
  </si>
  <si>
    <t>小規模集合排水処理</t>
  </si>
  <si>
    <t>資金不足比率(％)</t>
  </si>
  <si>
    <t>経営比較分析表（令和元年度決算）</t>
    <rPh sb="8" eb="10">
      <t>レイワ</t>
    </rPh>
    <rPh sb="10" eb="12">
      <t>ガンネン</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</si>
  <si>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</si>
  <si>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</si>
  <si>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</si>
  <si>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</si>
  <si>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</si>
  <si>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</si>
  <si>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</si>
  <si>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</si>
  <si>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</si>
  <si>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</si>
  <si>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</si>
  <si>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</si>
  <si>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</si>
  <si>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</si>
  <si>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</si>
  <si>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</si>
  <si>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</si>
  <si>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</si>
  <si>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</si>
  <si>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</si>
  <si>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</si>
  <si>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</si>
  <si>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</si>
  <si>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</si>
  <si>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</si>
  <si>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</si>
  <si>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</si>
  <si>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</si>
  <si>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</si>
  <si>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</si>
  <si>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</si>
  <si>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</si>
  <si>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</si>
  <si>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</si>
  <si>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</si>
  <si>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</si>
  <si>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</si>
  <si>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</si>
  <si>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</si>
  <si>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</si>
  <si>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</si>
  <si>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</si>
  <si>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</si>
  <si>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</si>
  <si>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</si>
  <si>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</si>
  <si>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</si>
  <si>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</si>
  <si>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</si>
  <si>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</si>
  <si>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</si>
  <si>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</si>
  <si>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</si>
  <si>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</si>
  <si>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</si>
  <si>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</si>
  <si>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</si>
  <si>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</si>
  <si>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</si>
  <si>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</si>
  <si>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</si>
  <si>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</si>
  <si>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</si>
  <si>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</si>
  <si>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</si>
  <si>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</si>
  <si>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</si>
  <si>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</si>
  <si>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</si>
  <si>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</si>
  <si>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</si>
  <si>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</si>
  <si>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</si>
  <si>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</si>
  <si>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</si>
  <si>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</si>
  <si>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</si>
  <si>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</si>
  <si>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</si>
  <si>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</si>
  <si>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</si>
  <si>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</si>
  <si>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</si>
  <si>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</si>
  <si>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</si>
  <si>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</si>
  <si>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</si>
  <si>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</si>
  <si>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</si>
  <si>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</si>
  <si>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</si>
  <si>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</si>
  <si>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岡山県　玉野市</t>
  </si>
  <si>
    <t>法適用</t>
  </si>
  <si>
    <t>下水道事業</t>
  </si>
  <si>
    <t>I2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</si>
  <si>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</si>
  <si>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</si>
  <si>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</si>
  <si>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</si>
  <si>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</si>
  <si>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</si>
  <si>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</si>
  <si>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</si>
  <si>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</si>
  <si>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</si>
  <si>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</si>
  <si>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</si>
  <si>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</si>
  <si>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</si>
  <si>
    <t>　当事業は、対象世帯6戸の極めて小規模な事業である。
　①経常収支比率は100%を上回っており、②累積欠損金も発生していないが、総収益のうち下水道使用料の占める割合は1.9%であり、一般会計からの繰入金など使用料以外の収入で費用を賄っている状況である。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</si>
</sst>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0.51</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40.96</c:v>
                </c:pt>
                <c:pt idx="1">
                  <c:v>39.450000000000003</c:v>
                </c:pt>
                <c:pt idx="2">
                  <c:v>34.29</c:v>
                </c:pt>
                <c:pt idx="3">
                  <c:v>35.340000000000003</c:v>
                </c:pt>
                <c:pt idx="4">
                  <c:v>34.68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93.33</c:v>
                </c:pt>
                <c:pt idx="1">
                  <c:v>93.75</c:v>
                </c:pt>
                <c:pt idx="2">
                  <c:v>93.75</c:v>
                </c:pt>
                <c:pt idx="3">
                  <c:v>93.33</c:v>
                </c:pt>
                <c:pt idx="4">
                  <c:v>92.86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90.64</c:v>
                </c:pt>
                <c:pt idx="1">
                  <c:v>90.48</c:v>
                </c:pt>
                <c:pt idx="2">
                  <c:v>89.88</c:v>
                </c:pt>
                <c:pt idx="3">
                  <c:v>91.52</c:v>
                </c:pt>
                <c:pt idx="4">
                  <c:v>90.33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126.15</c:v>
                </c:pt>
                <c:pt idx="1">
                  <c:v>132.58000000000001</c:v>
                </c:pt>
                <c:pt idx="2">
                  <c:v>122.53</c:v>
                </c:pt>
                <c:pt idx="3">
                  <c:v>114.62</c:v>
                </c:pt>
                <c:pt idx="4">
                  <c:v>116.92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98.17</c:v>
                </c:pt>
                <c:pt idx="1">
                  <c:v>100.48</c:v>
                </c:pt>
                <c:pt idx="2">
                  <c:v>97.69</c:v>
                </c:pt>
                <c:pt idx="3">
                  <c:v>91.26</c:v>
                </c:pt>
                <c:pt idx="4">
                  <c:v>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36.770000000000003</c:v>
                </c:pt>
                <c:pt idx="1">
                  <c:v>39.56</c:v>
                </c:pt>
                <c:pt idx="2">
                  <c:v>42.34</c:v>
                </c:pt>
                <c:pt idx="3">
                  <c:v>45.12</c:v>
                </c:pt>
                <c:pt idx="4">
                  <c:v>46.79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27.41</c:v>
                </c:pt>
                <c:pt idx="1">
                  <c:v>30.5</c:v>
                </c:pt>
                <c:pt idx="2">
                  <c:v>31.73</c:v>
                </c:pt>
                <c:pt idx="3">
                  <c:v>30.28</c:v>
                </c:pt>
                <c:pt idx="4">
                  <c:v>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2103.21</c:v>
                </c:pt>
                <c:pt idx="1">
                  <c:v>2146.5100000000002</c:v>
                </c:pt>
                <c:pt idx="2">
                  <c:v>1037.73</c:v>
                </c:pt>
                <c:pt idx="3">
                  <c:v>1597.09</c:v>
                </c:pt>
                <c:pt idx="4">
                  <c:v>1500.46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606.49</c:v>
                </c:pt>
                <c:pt idx="1">
                  <c:v>783.3</c:v>
                </c:pt>
                <c:pt idx="2">
                  <c:v>802.54</c:v>
                </c:pt>
                <c:pt idx="3">
                  <c:v>833.39</c:v>
                </c:pt>
                <c:pt idx="4">
                  <c:v>840.45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113.57</c:v>
                </c:pt>
                <c:pt idx="1">
                  <c:v>125.88</c:v>
                </c:pt>
                <c:pt idx="2">
                  <c:v>89.03</c:v>
                </c:pt>
                <c:pt idx="3">
                  <c:v>88.56</c:v>
                </c:pt>
                <c:pt idx="4">
                  <c:v>81.260000000000005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11526.46</c:v>
                </c:pt>
                <c:pt idx="1">
                  <c:v>12275</c:v>
                </c:pt>
                <c:pt idx="2">
                  <c:v>11574.4</c:v>
                </c:pt>
                <c:pt idx="3">
                  <c:v>11130.49</c:v>
                </c:pt>
                <c:pt idx="4">
                  <c:v>9798.2800000000007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3188.44</c:v>
                </c:pt>
                <c:pt idx="1">
                  <c:v>4170.3999999999996</c:v>
                </c:pt>
                <c:pt idx="2">
                  <c:v>1759.36</c:v>
                </c:pt>
                <c:pt idx="3">
                  <c:v>1837.88</c:v>
                </c:pt>
                <c:pt idx="4">
                  <c:v>1748.51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1.85</c:v>
                </c:pt>
                <c:pt idx="1">
                  <c:v>2.33</c:v>
                </c:pt>
                <c:pt idx="2">
                  <c:v>2.7</c:v>
                </c:pt>
                <c:pt idx="3">
                  <c:v>2.52</c:v>
                </c:pt>
                <c:pt idx="4">
                  <c:v>2.59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26.47</c:v>
                </c:pt>
                <c:pt idx="1">
                  <c:v>32.14</c:v>
                </c:pt>
                <c:pt idx="2">
                  <c:v>37.200000000000003</c:v>
                </c:pt>
                <c:pt idx="3">
                  <c:v>35.03</c:v>
                </c:pt>
                <c:pt idx="4">
                  <c:v>34.99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10067</c:v>
                </c:pt>
                <c:pt idx="1">
                  <c:v>8307.9599999999991</c:v>
                </c:pt>
                <c:pt idx="2">
                  <c:v>7151.72</c:v>
                </c:pt>
                <c:pt idx="3">
                  <c:v>7016.2</c:v>
                </c:pt>
                <c:pt idx="4">
                  <c:v>7306.52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688.46</c:v>
                </c:pt>
                <c:pt idx="1">
                  <c:v>562.9</c:v>
                </c:pt>
                <c:pt idx="2">
                  <c:v>508.64</c:v>
                </c:pt>
                <c:pt idx="3">
                  <c:v>525.22</c:v>
                </c:pt>
                <c:pt idx="4">
                  <c:v>520.91999999999996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【98.84】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【1,399.60】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【83.42】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【1,682.85】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【90.15】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【35.17】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【36.18】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【30.43】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1" zoomScale="85" zoomScaleNormal="85" workbookViewId="0">
      <selection activeCell="BK21" sqref="BK2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小規模集合排水処理</v>
      </c>
      <c r="Q8" s="6"/>
      <c r="R8" s="6"/>
      <c r="S8" s="6"/>
      <c r="T8" s="6"/>
      <c r="U8" s="6"/>
      <c r="V8" s="6"/>
      <c r="W8" s="6" t="str">
        <f>データ!L6</f>
        <v>I2</v>
      </c>
      <c r="X8" s="6"/>
      <c r="Y8" s="6"/>
      <c r="Z8" s="6"/>
      <c r="AA8" s="6"/>
      <c r="AB8" s="6"/>
      <c r="AC8" s="6"/>
      <c r="AD8" s="21" t="str">
        <f>データ!$M$6</f>
        <v>非設置</v>
      </c>
      <c r="AE8" s="21"/>
      <c r="AF8" s="21"/>
      <c r="AG8" s="21"/>
      <c r="AH8" s="21"/>
      <c r="AI8" s="21"/>
      <c r="AJ8" s="21"/>
      <c r="AK8" s="3"/>
      <c r="AL8" s="22">
        <f>データ!S6</f>
        <v>58834</v>
      </c>
      <c r="AM8" s="22"/>
      <c r="AN8" s="22"/>
      <c r="AO8" s="22"/>
      <c r="AP8" s="22"/>
      <c r="AQ8" s="22"/>
      <c r="AR8" s="22"/>
      <c r="AS8" s="22"/>
      <c r="AT8" s="7">
        <f>データ!T6</f>
        <v>103.58</v>
      </c>
      <c r="AU8" s="7"/>
      <c r="AV8" s="7"/>
      <c r="AW8" s="7"/>
      <c r="AX8" s="7"/>
      <c r="AY8" s="7"/>
      <c r="AZ8" s="7"/>
      <c r="BA8" s="7"/>
      <c r="BB8" s="7">
        <f>データ!U6</f>
        <v>568.01</v>
      </c>
      <c r="BC8" s="7"/>
      <c r="BD8" s="7"/>
      <c r="BE8" s="7"/>
      <c r="BF8" s="7"/>
      <c r="BG8" s="7"/>
      <c r="BH8" s="7"/>
      <c r="BI8" s="7"/>
      <c r="BJ8" s="3"/>
      <c r="BK8" s="3"/>
      <c r="BL8" s="28" t="s">
        <v>16</v>
      </c>
      <c r="BM8" s="38"/>
      <c r="BN8" s="45" t="s">
        <v>21</v>
      </c>
      <c r="BO8" s="48"/>
      <c r="BP8" s="48"/>
      <c r="BQ8" s="48"/>
      <c r="BR8" s="48"/>
      <c r="BS8" s="48"/>
      <c r="BT8" s="48"/>
      <c r="BU8" s="48"/>
      <c r="BV8" s="48"/>
      <c r="BW8" s="48"/>
      <c r="BX8" s="48"/>
      <c r="BY8" s="52"/>
    </row>
    <row r="9" spans="1:78" ht="18.75" customHeight="1">
      <c r="A9" s="2"/>
      <c r="B9" s="5" t="s">
        <v>2</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43.66</v>
      </c>
      <c r="J10" s="7"/>
      <c r="K10" s="7"/>
      <c r="L10" s="7"/>
      <c r="M10" s="7"/>
      <c r="N10" s="7"/>
      <c r="O10" s="7"/>
      <c r="P10" s="7">
        <f>データ!P6</f>
        <v>2.e-002</v>
      </c>
      <c r="Q10" s="7"/>
      <c r="R10" s="7"/>
      <c r="S10" s="7"/>
      <c r="T10" s="7"/>
      <c r="U10" s="7"/>
      <c r="V10" s="7"/>
      <c r="W10" s="7">
        <f>データ!Q6</f>
        <v>100</v>
      </c>
      <c r="X10" s="7"/>
      <c r="Y10" s="7"/>
      <c r="Z10" s="7"/>
      <c r="AA10" s="7"/>
      <c r="AB10" s="7"/>
      <c r="AC10" s="7"/>
      <c r="AD10" s="22">
        <f>データ!R6</f>
        <v>3190</v>
      </c>
      <c r="AE10" s="22"/>
      <c r="AF10" s="22"/>
      <c r="AG10" s="22"/>
      <c r="AH10" s="22"/>
      <c r="AI10" s="22"/>
      <c r="AJ10" s="22"/>
      <c r="AK10" s="2"/>
      <c r="AL10" s="22">
        <f>データ!V6</f>
        <v>14</v>
      </c>
      <c r="AM10" s="22"/>
      <c r="AN10" s="22"/>
      <c r="AO10" s="22"/>
      <c r="AP10" s="22"/>
      <c r="AQ10" s="22"/>
      <c r="AR10" s="22"/>
      <c r="AS10" s="22"/>
      <c r="AT10" s="7">
        <f>データ!W6</f>
        <v>1.e-002</v>
      </c>
      <c r="AU10" s="7"/>
      <c r="AV10" s="7"/>
      <c r="AW10" s="7"/>
      <c r="AX10" s="7"/>
      <c r="AY10" s="7"/>
      <c r="AZ10" s="7"/>
      <c r="BA10" s="7"/>
      <c r="BB10" s="7">
        <f>データ!X6</f>
        <v>1400</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106</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13</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44</v>
      </c>
      <c r="F84" s="12" t="s">
        <v>46</v>
      </c>
      <c r="G84" s="12" t="s">
        <v>47</v>
      </c>
      <c r="H84" s="12" t="s">
        <v>41</v>
      </c>
      <c r="I84" s="12" t="s">
        <v>14</v>
      </c>
      <c r="J84" s="12" t="s">
        <v>48</v>
      </c>
      <c r="K84" s="12" t="s">
        <v>49</v>
      </c>
      <c r="L84" s="12" t="s">
        <v>31</v>
      </c>
      <c r="M84" s="12" t="s">
        <v>35</v>
      </c>
      <c r="N84" s="12" t="s">
        <v>50</v>
      </c>
      <c r="O84" s="12" t="s">
        <v>52</v>
      </c>
    </row>
    <row r="85" spans="1:78" hidden="1">
      <c r="B85" s="12"/>
      <c r="C85" s="12"/>
      <c r="D85" s="12"/>
      <c r="E85" s="12" t="str">
        <f>データ!AI6</f>
        <v>【98.84】</v>
      </c>
      <c r="F85" s="12" t="str">
        <f>データ!AT6</f>
        <v>【1,399.60】</v>
      </c>
      <c r="G85" s="12" t="str">
        <f>データ!BE6</f>
        <v>【83.42】</v>
      </c>
      <c r="H85" s="12" t="str">
        <f>データ!BP6</f>
        <v>【1,682.85】</v>
      </c>
      <c r="I85" s="12" t="str">
        <f>データ!CA6</f>
        <v>【36.18】</v>
      </c>
      <c r="J85" s="12" t="str">
        <f>データ!CL6</f>
        <v>【510.14】</v>
      </c>
      <c r="K85" s="12" t="str">
        <f>データ!CW6</f>
        <v>【35.17】</v>
      </c>
      <c r="L85" s="12" t="str">
        <f>データ!DH6</f>
        <v>【90.15】</v>
      </c>
      <c r="M85" s="12" t="str">
        <f>データ!DS6</f>
        <v>【30.43】</v>
      </c>
      <c r="N85" s="12" t="str">
        <f>データ!ED6</f>
        <v>【0.00】</v>
      </c>
      <c r="O85" s="12" t="str">
        <f>データ!EO6</f>
        <v>【0.00】</v>
      </c>
    </row>
  </sheetData>
  <sheetProtection algorithmName="SHA-512" hashValue="veBJ/WcmvXpWCQ4VtQ1v26yTwePuahHiU/n0FDOtbGTiCDc9bUpkxEE3IEJfKnzLu4KSrwx7EBBK+x2oPmpVSA==" saltValue="2osnAXSt5BnF/fG6zi9ri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32</v>
      </c>
      <c r="C3" s="62" t="s">
        <v>57</v>
      </c>
      <c r="D3" s="62" t="s">
        <v>58</v>
      </c>
      <c r="E3" s="62" t="s">
        <v>7</v>
      </c>
      <c r="F3" s="62" t="s">
        <v>6</v>
      </c>
      <c r="G3" s="62" t="s">
        <v>24</v>
      </c>
      <c r="H3" s="69" t="s">
        <v>59</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51</v>
      </c>
      <c r="Z4" s="81"/>
      <c r="AA4" s="81"/>
      <c r="AB4" s="81"/>
      <c r="AC4" s="81"/>
      <c r="AD4" s="81"/>
      <c r="AE4" s="81"/>
      <c r="AF4" s="81"/>
      <c r="AG4" s="81"/>
      <c r="AH4" s="81"/>
      <c r="AI4" s="81"/>
      <c r="AJ4" s="81" t="s">
        <v>45</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4</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43</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8" s="59" customFormat="1">
      <c r="A6" s="60" t="s">
        <v>95</v>
      </c>
      <c r="B6" s="65">
        <f t="shared" ref="B6:X6" si="1">B7</f>
        <v>2019</v>
      </c>
      <c r="C6" s="65">
        <f t="shared" si="1"/>
        <v>332046</v>
      </c>
      <c r="D6" s="65">
        <f t="shared" si="1"/>
        <v>46</v>
      </c>
      <c r="E6" s="65">
        <f t="shared" si="1"/>
        <v>17</v>
      </c>
      <c r="F6" s="65">
        <f t="shared" si="1"/>
        <v>9</v>
      </c>
      <c r="G6" s="65">
        <f t="shared" si="1"/>
        <v>0</v>
      </c>
      <c r="H6" s="65" t="str">
        <f t="shared" si="1"/>
        <v>岡山県　玉野市</v>
      </c>
      <c r="I6" s="65" t="str">
        <f t="shared" si="1"/>
        <v>法適用</v>
      </c>
      <c r="J6" s="65" t="str">
        <f t="shared" si="1"/>
        <v>下水道事業</v>
      </c>
      <c r="K6" s="65" t="str">
        <f t="shared" si="1"/>
        <v>小規模集合排水処理</v>
      </c>
      <c r="L6" s="65" t="str">
        <f t="shared" si="1"/>
        <v>I2</v>
      </c>
      <c r="M6" s="65" t="str">
        <f t="shared" si="1"/>
        <v>非設置</v>
      </c>
      <c r="N6" s="74" t="str">
        <f t="shared" si="1"/>
        <v>-</v>
      </c>
      <c r="O6" s="74">
        <f t="shared" si="1"/>
        <v>43.66</v>
      </c>
      <c r="P6" s="74">
        <f t="shared" si="1"/>
        <v>2.e-002</v>
      </c>
      <c r="Q6" s="74">
        <f t="shared" si="1"/>
        <v>100</v>
      </c>
      <c r="R6" s="74">
        <f t="shared" si="1"/>
        <v>3190</v>
      </c>
      <c r="S6" s="74">
        <f t="shared" si="1"/>
        <v>58834</v>
      </c>
      <c r="T6" s="74">
        <f t="shared" si="1"/>
        <v>103.58</v>
      </c>
      <c r="U6" s="74">
        <f t="shared" si="1"/>
        <v>568.01</v>
      </c>
      <c r="V6" s="74">
        <f t="shared" si="1"/>
        <v>14</v>
      </c>
      <c r="W6" s="74">
        <f t="shared" si="1"/>
        <v>1.e-002</v>
      </c>
      <c r="X6" s="74">
        <f t="shared" si="1"/>
        <v>1400</v>
      </c>
      <c r="Y6" s="82">
        <f t="shared" ref="Y6:AH6" si="2">IF(Y7="",NA(),Y7)</f>
        <v>126.15</v>
      </c>
      <c r="Z6" s="82">
        <f t="shared" si="2"/>
        <v>132.58000000000001</v>
      </c>
      <c r="AA6" s="82">
        <f t="shared" si="2"/>
        <v>122.53</v>
      </c>
      <c r="AB6" s="82">
        <f t="shared" si="2"/>
        <v>114.62</v>
      </c>
      <c r="AC6" s="82">
        <f t="shared" si="2"/>
        <v>116.92</v>
      </c>
      <c r="AD6" s="82">
        <f t="shared" si="2"/>
        <v>98.17</v>
      </c>
      <c r="AE6" s="82">
        <f t="shared" si="2"/>
        <v>100.48</v>
      </c>
      <c r="AF6" s="82">
        <f t="shared" si="2"/>
        <v>97.69</v>
      </c>
      <c r="AG6" s="82">
        <f t="shared" si="2"/>
        <v>91.26</v>
      </c>
      <c r="AH6" s="82">
        <f t="shared" si="2"/>
        <v>99.2</v>
      </c>
      <c r="AI6" s="74" t="str">
        <f>IF(AI7="","",IF(AI7="-","【-】","【"&amp;SUBSTITUTE(TEXT(AI7,"#,##0.00"),"-","△")&amp;"】"))</f>
        <v>【98.84】</v>
      </c>
      <c r="AJ6" s="74">
        <f t="shared" ref="AJ6:AS6" si="3">IF(AJ7="",NA(),AJ7)</f>
        <v>0</v>
      </c>
      <c r="AK6" s="74">
        <f t="shared" si="3"/>
        <v>0</v>
      </c>
      <c r="AL6" s="74">
        <f t="shared" si="3"/>
        <v>0</v>
      </c>
      <c r="AM6" s="74">
        <f t="shared" si="3"/>
        <v>0</v>
      </c>
      <c r="AN6" s="74">
        <f t="shared" si="3"/>
        <v>0</v>
      </c>
      <c r="AO6" s="82">
        <f t="shared" si="3"/>
        <v>2103.21</v>
      </c>
      <c r="AP6" s="82">
        <f t="shared" si="3"/>
        <v>2146.5100000000002</v>
      </c>
      <c r="AQ6" s="82">
        <f t="shared" si="3"/>
        <v>1037.73</v>
      </c>
      <c r="AR6" s="82">
        <f t="shared" si="3"/>
        <v>1597.09</v>
      </c>
      <c r="AS6" s="82">
        <f t="shared" si="3"/>
        <v>1500.46</v>
      </c>
      <c r="AT6" s="74" t="str">
        <f>IF(AT7="","",IF(AT7="-","【-】","【"&amp;SUBSTITUTE(TEXT(AT7,"#,##0.00"),"-","△")&amp;"】"))</f>
        <v>【1,399.60】</v>
      </c>
      <c r="AU6" s="82">
        <f t="shared" ref="AU6:BD6" si="4">IF(AU7="",NA(),AU7)</f>
        <v>606.49</v>
      </c>
      <c r="AV6" s="82">
        <f t="shared" si="4"/>
        <v>783.3</v>
      </c>
      <c r="AW6" s="82">
        <f t="shared" si="4"/>
        <v>802.54</v>
      </c>
      <c r="AX6" s="82">
        <f t="shared" si="4"/>
        <v>833.39</v>
      </c>
      <c r="AY6" s="82">
        <f t="shared" si="4"/>
        <v>840.45</v>
      </c>
      <c r="AZ6" s="82">
        <f t="shared" si="4"/>
        <v>113.57</v>
      </c>
      <c r="BA6" s="82">
        <f t="shared" si="4"/>
        <v>125.88</v>
      </c>
      <c r="BB6" s="82">
        <f t="shared" si="4"/>
        <v>89.03</v>
      </c>
      <c r="BC6" s="82">
        <f t="shared" si="4"/>
        <v>88.56</v>
      </c>
      <c r="BD6" s="82">
        <f t="shared" si="4"/>
        <v>81.260000000000005</v>
      </c>
      <c r="BE6" s="74" t="str">
        <f>IF(BE7="","",IF(BE7="-","【-】","【"&amp;SUBSTITUTE(TEXT(BE7,"#,##0.00"),"-","△")&amp;"】"))</f>
        <v>【83.42】</v>
      </c>
      <c r="BF6" s="82">
        <f t="shared" ref="BF6:BO6" si="5">IF(BF7="",NA(),BF7)</f>
        <v>11526.46</v>
      </c>
      <c r="BG6" s="82">
        <f t="shared" si="5"/>
        <v>12275</v>
      </c>
      <c r="BH6" s="82">
        <f t="shared" si="5"/>
        <v>11574.4</v>
      </c>
      <c r="BI6" s="82">
        <f t="shared" si="5"/>
        <v>11130.49</v>
      </c>
      <c r="BJ6" s="82">
        <f t="shared" si="5"/>
        <v>9798.2800000000007</v>
      </c>
      <c r="BK6" s="82">
        <f t="shared" si="5"/>
        <v>3188.44</v>
      </c>
      <c r="BL6" s="82">
        <f t="shared" si="5"/>
        <v>4170.3999999999996</v>
      </c>
      <c r="BM6" s="82">
        <f t="shared" si="5"/>
        <v>1759.36</v>
      </c>
      <c r="BN6" s="82">
        <f t="shared" si="5"/>
        <v>1837.88</v>
      </c>
      <c r="BO6" s="82">
        <f t="shared" si="5"/>
        <v>1748.51</v>
      </c>
      <c r="BP6" s="74" t="str">
        <f>IF(BP7="","",IF(BP7="-","【-】","【"&amp;SUBSTITUTE(TEXT(BP7,"#,##0.00"),"-","△")&amp;"】"))</f>
        <v>【1,682.85】</v>
      </c>
      <c r="BQ6" s="82">
        <f t="shared" ref="BQ6:BZ6" si="6">IF(BQ7="",NA(),BQ7)</f>
        <v>1.85</v>
      </c>
      <c r="BR6" s="82">
        <f t="shared" si="6"/>
        <v>2.33</v>
      </c>
      <c r="BS6" s="82">
        <f t="shared" si="6"/>
        <v>2.7</v>
      </c>
      <c r="BT6" s="82">
        <f t="shared" si="6"/>
        <v>2.52</v>
      </c>
      <c r="BU6" s="82">
        <f t="shared" si="6"/>
        <v>2.59</v>
      </c>
      <c r="BV6" s="82">
        <f t="shared" si="6"/>
        <v>26.47</v>
      </c>
      <c r="BW6" s="82">
        <f t="shared" si="6"/>
        <v>32.14</v>
      </c>
      <c r="BX6" s="82">
        <f t="shared" si="6"/>
        <v>37.200000000000003</v>
      </c>
      <c r="BY6" s="82">
        <f t="shared" si="6"/>
        <v>35.03</v>
      </c>
      <c r="BZ6" s="82">
        <f t="shared" si="6"/>
        <v>34.99</v>
      </c>
      <c r="CA6" s="74" t="str">
        <f>IF(CA7="","",IF(CA7="-","【-】","【"&amp;SUBSTITUTE(TEXT(CA7,"#,##0.00"),"-","△")&amp;"】"))</f>
        <v>【36.18】</v>
      </c>
      <c r="CB6" s="82">
        <f t="shared" ref="CB6:CK6" si="7">IF(CB7="",NA(),CB7)</f>
        <v>10067</v>
      </c>
      <c r="CC6" s="82">
        <f t="shared" si="7"/>
        <v>8307.9599999999991</v>
      </c>
      <c r="CD6" s="82">
        <f t="shared" si="7"/>
        <v>7151.72</v>
      </c>
      <c r="CE6" s="82">
        <f t="shared" si="7"/>
        <v>7016.2</v>
      </c>
      <c r="CF6" s="82">
        <f t="shared" si="7"/>
        <v>7306.52</v>
      </c>
      <c r="CG6" s="82">
        <f t="shared" si="7"/>
        <v>688.46</v>
      </c>
      <c r="CH6" s="82">
        <f t="shared" si="7"/>
        <v>562.9</v>
      </c>
      <c r="CI6" s="82">
        <f t="shared" si="7"/>
        <v>508.64</v>
      </c>
      <c r="CJ6" s="82">
        <f t="shared" si="7"/>
        <v>525.22</v>
      </c>
      <c r="CK6" s="82">
        <f t="shared" si="7"/>
        <v>520.91999999999996</v>
      </c>
      <c r="CL6" s="74" t="str">
        <f>IF(CL7="","",IF(CL7="-","【-】","【"&amp;SUBSTITUTE(TEXT(CL7,"#,##0.00"),"-","△")&amp;"】"))</f>
        <v>【510.14】</v>
      </c>
      <c r="CM6" s="82" t="str">
        <f t="shared" ref="CM6:CV6" si="8">IF(CM7="",NA(),CM7)</f>
        <v>-</v>
      </c>
      <c r="CN6" s="82" t="str">
        <f t="shared" si="8"/>
        <v>-</v>
      </c>
      <c r="CO6" s="82" t="str">
        <f t="shared" si="8"/>
        <v>-</v>
      </c>
      <c r="CP6" s="82" t="str">
        <f t="shared" si="8"/>
        <v>-</v>
      </c>
      <c r="CQ6" s="82" t="str">
        <f t="shared" si="8"/>
        <v>-</v>
      </c>
      <c r="CR6" s="82">
        <f t="shared" si="8"/>
        <v>40.96</v>
      </c>
      <c r="CS6" s="82">
        <f t="shared" si="8"/>
        <v>39.450000000000003</v>
      </c>
      <c r="CT6" s="82">
        <f t="shared" si="8"/>
        <v>34.29</v>
      </c>
      <c r="CU6" s="82">
        <f t="shared" si="8"/>
        <v>35.340000000000003</v>
      </c>
      <c r="CV6" s="82">
        <f t="shared" si="8"/>
        <v>34.68</v>
      </c>
      <c r="CW6" s="74" t="str">
        <f>IF(CW7="","",IF(CW7="-","【-】","【"&amp;SUBSTITUTE(TEXT(CW7,"#,##0.00"),"-","△")&amp;"】"))</f>
        <v>【35.17】</v>
      </c>
      <c r="CX6" s="82">
        <f t="shared" ref="CX6:DG6" si="9">IF(CX7="",NA(),CX7)</f>
        <v>93.33</v>
      </c>
      <c r="CY6" s="82">
        <f t="shared" si="9"/>
        <v>93.75</v>
      </c>
      <c r="CZ6" s="82">
        <f t="shared" si="9"/>
        <v>93.75</v>
      </c>
      <c r="DA6" s="82">
        <f t="shared" si="9"/>
        <v>93.33</v>
      </c>
      <c r="DB6" s="82">
        <f t="shared" si="9"/>
        <v>92.86</v>
      </c>
      <c r="DC6" s="82">
        <f t="shared" si="9"/>
        <v>90.64</v>
      </c>
      <c r="DD6" s="82">
        <f t="shared" si="9"/>
        <v>90.48</v>
      </c>
      <c r="DE6" s="82">
        <f t="shared" si="9"/>
        <v>89.88</v>
      </c>
      <c r="DF6" s="82">
        <f t="shared" si="9"/>
        <v>91.52</v>
      </c>
      <c r="DG6" s="82">
        <f t="shared" si="9"/>
        <v>90.33</v>
      </c>
      <c r="DH6" s="74" t="str">
        <f>IF(DH7="","",IF(DH7="-","【-】","【"&amp;SUBSTITUTE(TEXT(DH7,"#,##0.00"),"-","△")&amp;"】"))</f>
        <v>【90.15】</v>
      </c>
      <c r="DI6" s="82">
        <f t="shared" ref="DI6:DR6" si="10">IF(DI7="",NA(),DI7)</f>
        <v>36.770000000000003</v>
      </c>
      <c r="DJ6" s="82">
        <f t="shared" si="10"/>
        <v>39.56</v>
      </c>
      <c r="DK6" s="82">
        <f t="shared" si="10"/>
        <v>42.34</v>
      </c>
      <c r="DL6" s="82">
        <f t="shared" si="10"/>
        <v>45.12</v>
      </c>
      <c r="DM6" s="82">
        <f t="shared" si="10"/>
        <v>46.79</v>
      </c>
      <c r="DN6" s="82">
        <f t="shared" si="10"/>
        <v>27.41</v>
      </c>
      <c r="DO6" s="82">
        <f t="shared" si="10"/>
        <v>30.5</v>
      </c>
      <c r="DP6" s="82">
        <f t="shared" si="10"/>
        <v>31.73</v>
      </c>
      <c r="DQ6" s="82">
        <f t="shared" si="10"/>
        <v>30.28</v>
      </c>
      <c r="DR6" s="82">
        <f t="shared" si="10"/>
        <v>31</v>
      </c>
      <c r="DS6" s="74" t="str">
        <f>IF(DS7="","",IF(DS7="-","【-】","【"&amp;SUBSTITUTE(TEXT(DS7,"#,##0.00"),"-","△")&amp;"】"))</f>
        <v>【30.43】</v>
      </c>
      <c r="DT6" s="82" t="str">
        <f t="shared" ref="DT6:EC6" si="11">IF(DT7="",NA(),DT7)</f>
        <v>-</v>
      </c>
      <c r="DU6" s="82" t="str">
        <f t="shared" si="11"/>
        <v>-</v>
      </c>
      <c r="DV6" s="82" t="str">
        <f t="shared" si="11"/>
        <v>-</v>
      </c>
      <c r="DW6" s="82" t="str">
        <f t="shared" si="11"/>
        <v>-</v>
      </c>
      <c r="DX6" s="82" t="str">
        <f t="shared" si="11"/>
        <v>-</v>
      </c>
      <c r="DY6" s="74">
        <f t="shared" si="11"/>
        <v>0</v>
      </c>
      <c r="DZ6" s="74">
        <f t="shared" si="11"/>
        <v>0</v>
      </c>
      <c r="EA6" s="74">
        <f t="shared" si="11"/>
        <v>0</v>
      </c>
      <c r="EB6" s="74">
        <f t="shared" si="11"/>
        <v>0</v>
      </c>
      <c r="EC6" s="74">
        <f t="shared" si="11"/>
        <v>0</v>
      </c>
      <c r="ED6" s="74" t="str">
        <f>IF(ED7="","",IF(ED7="-","【-】","【"&amp;SUBSTITUTE(TEXT(ED7,"#,##0.00"),"-","△")&amp;"】"))</f>
        <v>【0.00】</v>
      </c>
      <c r="EE6" s="82" t="str">
        <f t="shared" ref="EE6:EN6" si="12">IF(EE7="",NA(),EE7)</f>
        <v>-</v>
      </c>
      <c r="EF6" s="82" t="str">
        <f t="shared" si="12"/>
        <v>-</v>
      </c>
      <c r="EG6" s="82" t="str">
        <f t="shared" si="12"/>
        <v>-</v>
      </c>
      <c r="EH6" s="82" t="str">
        <f t="shared" si="12"/>
        <v>-</v>
      </c>
      <c r="EI6" s="82" t="str">
        <f t="shared" si="12"/>
        <v>-</v>
      </c>
      <c r="EJ6" s="82">
        <f t="shared" si="12"/>
        <v>0.51</v>
      </c>
      <c r="EK6" s="74">
        <f t="shared" si="12"/>
        <v>0</v>
      </c>
      <c r="EL6" s="74">
        <f t="shared" si="12"/>
        <v>0</v>
      </c>
      <c r="EM6" s="74">
        <f t="shared" si="12"/>
        <v>0</v>
      </c>
      <c r="EN6" s="74">
        <f t="shared" si="12"/>
        <v>0</v>
      </c>
      <c r="EO6" s="74" t="str">
        <f>IF(EO7="","",IF(EO7="-","【-】","【"&amp;SUBSTITUTE(TEXT(EO7,"#,##0.00"),"-","△")&amp;"】"))</f>
        <v>【0.00】</v>
      </c>
    </row>
    <row r="7" spans="1:148" s="59" customFormat="1">
      <c r="A7" s="60"/>
      <c r="B7" s="66">
        <v>2019</v>
      </c>
      <c r="C7" s="66">
        <v>332046</v>
      </c>
      <c r="D7" s="66">
        <v>46</v>
      </c>
      <c r="E7" s="66">
        <v>17</v>
      </c>
      <c r="F7" s="66">
        <v>9</v>
      </c>
      <c r="G7" s="66">
        <v>0</v>
      </c>
      <c r="H7" s="66" t="s">
        <v>96</v>
      </c>
      <c r="I7" s="66" t="s">
        <v>97</v>
      </c>
      <c r="J7" s="66" t="s">
        <v>98</v>
      </c>
      <c r="K7" s="66" t="s">
        <v>1</v>
      </c>
      <c r="L7" s="66" t="s">
        <v>99</v>
      </c>
      <c r="M7" s="66" t="s">
        <v>100</v>
      </c>
      <c r="N7" s="75" t="s">
        <v>101</v>
      </c>
      <c r="O7" s="75">
        <v>43.66</v>
      </c>
      <c r="P7" s="75">
        <v>2.e-002</v>
      </c>
      <c r="Q7" s="75">
        <v>100</v>
      </c>
      <c r="R7" s="75">
        <v>3190</v>
      </c>
      <c r="S7" s="75">
        <v>58834</v>
      </c>
      <c r="T7" s="75">
        <v>103.58</v>
      </c>
      <c r="U7" s="75">
        <v>568.01</v>
      </c>
      <c r="V7" s="75">
        <v>14</v>
      </c>
      <c r="W7" s="75">
        <v>1.e-002</v>
      </c>
      <c r="X7" s="75">
        <v>1400</v>
      </c>
      <c r="Y7" s="75">
        <v>126.15</v>
      </c>
      <c r="Z7" s="75">
        <v>132.58000000000001</v>
      </c>
      <c r="AA7" s="75">
        <v>122.53</v>
      </c>
      <c r="AB7" s="75">
        <v>114.62</v>
      </c>
      <c r="AC7" s="75">
        <v>116.92</v>
      </c>
      <c r="AD7" s="75">
        <v>98.17</v>
      </c>
      <c r="AE7" s="75">
        <v>100.48</v>
      </c>
      <c r="AF7" s="75">
        <v>97.69</v>
      </c>
      <c r="AG7" s="75">
        <v>91.26</v>
      </c>
      <c r="AH7" s="75">
        <v>99.2</v>
      </c>
      <c r="AI7" s="75">
        <v>98.84</v>
      </c>
      <c r="AJ7" s="75">
        <v>0</v>
      </c>
      <c r="AK7" s="75">
        <v>0</v>
      </c>
      <c r="AL7" s="75">
        <v>0</v>
      </c>
      <c r="AM7" s="75">
        <v>0</v>
      </c>
      <c r="AN7" s="75">
        <v>0</v>
      </c>
      <c r="AO7" s="75">
        <v>2103.21</v>
      </c>
      <c r="AP7" s="75">
        <v>2146.5100000000002</v>
      </c>
      <c r="AQ7" s="75">
        <v>1037.73</v>
      </c>
      <c r="AR7" s="75">
        <v>1597.09</v>
      </c>
      <c r="AS7" s="75">
        <v>1500.46</v>
      </c>
      <c r="AT7" s="75">
        <v>1399.6</v>
      </c>
      <c r="AU7" s="75">
        <v>606.49</v>
      </c>
      <c r="AV7" s="75">
        <v>783.3</v>
      </c>
      <c r="AW7" s="75">
        <v>802.54</v>
      </c>
      <c r="AX7" s="75">
        <v>833.39</v>
      </c>
      <c r="AY7" s="75">
        <v>840.45</v>
      </c>
      <c r="AZ7" s="75">
        <v>113.57</v>
      </c>
      <c r="BA7" s="75">
        <v>125.88</v>
      </c>
      <c r="BB7" s="75">
        <v>89.03</v>
      </c>
      <c r="BC7" s="75">
        <v>88.56</v>
      </c>
      <c r="BD7" s="75">
        <v>81.260000000000005</v>
      </c>
      <c r="BE7" s="75">
        <v>83.42</v>
      </c>
      <c r="BF7" s="75">
        <v>11526.46</v>
      </c>
      <c r="BG7" s="75">
        <v>12275</v>
      </c>
      <c r="BH7" s="75">
        <v>11574.4</v>
      </c>
      <c r="BI7" s="75">
        <v>11130.49</v>
      </c>
      <c r="BJ7" s="75">
        <v>9798.2800000000007</v>
      </c>
      <c r="BK7" s="75">
        <v>3188.44</v>
      </c>
      <c r="BL7" s="75">
        <v>4170.3999999999996</v>
      </c>
      <c r="BM7" s="75">
        <v>1759.36</v>
      </c>
      <c r="BN7" s="75">
        <v>1837.88</v>
      </c>
      <c r="BO7" s="75">
        <v>1748.51</v>
      </c>
      <c r="BP7" s="75">
        <v>1682.85</v>
      </c>
      <c r="BQ7" s="75">
        <v>1.85</v>
      </c>
      <c r="BR7" s="75">
        <v>2.33</v>
      </c>
      <c r="BS7" s="75">
        <v>2.7</v>
      </c>
      <c r="BT7" s="75">
        <v>2.52</v>
      </c>
      <c r="BU7" s="75">
        <v>2.59</v>
      </c>
      <c r="BV7" s="75">
        <v>26.47</v>
      </c>
      <c r="BW7" s="75">
        <v>32.14</v>
      </c>
      <c r="BX7" s="75">
        <v>37.200000000000003</v>
      </c>
      <c r="BY7" s="75">
        <v>35.03</v>
      </c>
      <c r="BZ7" s="75">
        <v>34.99</v>
      </c>
      <c r="CA7" s="75">
        <v>36.18</v>
      </c>
      <c r="CB7" s="75">
        <v>10067</v>
      </c>
      <c r="CC7" s="75">
        <v>8307.9599999999991</v>
      </c>
      <c r="CD7" s="75">
        <v>7151.72</v>
      </c>
      <c r="CE7" s="75">
        <v>7016.2</v>
      </c>
      <c r="CF7" s="75">
        <v>7306.52</v>
      </c>
      <c r="CG7" s="75">
        <v>688.46</v>
      </c>
      <c r="CH7" s="75">
        <v>562.9</v>
      </c>
      <c r="CI7" s="75">
        <v>508.64</v>
      </c>
      <c r="CJ7" s="75">
        <v>525.22</v>
      </c>
      <c r="CK7" s="75">
        <v>520.91999999999996</v>
      </c>
      <c r="CL7" s="75">
        <v>510.14</v>
      </c>
      <c r="CM7" s="75" t="s">
        <v>101</v>
      </c>
      <c r="CN7" s="75" t="s">
        <v>101</v>
      </c>
      <c r="CO7" s="75" t="s">
        <v>101</v>
      </c>
      <c r="CP7" s="75" t="s">
        <v>101</v>
      </c>
      <c r="CQ7" s="75" t="s">
        <v>101</v>
      </c>
      <c r="CR7" s="75">
        <v>40.96</v>
      </c>
      <c r="CS7" s="75">
        <v>39.450000000000003</v>
      </c>
      <c r="CT7" s="75">
        <v>34.29</v>
      </c>
      <c r="CU7" s="75">
        <v>35.340000000000003</v>
      </c>
      <c r="CV7" s="75">
        <v>34.68</v>
      </c>
      <c r="CW7" s="75">
        <v>35.17</v>
      </c>
      <c r="CX7" s="75">
        <v>93.33</v>
      </c>
      <c r="CY7" s="75">
        <v>93.75</v>
      </c>
      <c r="CZ7" s="75">
        <v>93.75</v>
      </c>
      <c r="DA7" s="75">
        <v>93.33</v>
      </c>
      <c r="DB7" s="75">
        <v>92.86</v>
      </c>
      <c r="DC7" s="75">
        <v>90.64</v>
      </c>
      <c r="DD7" s="75">
        <v>90.48</v>
      </c>
      <c r="DE7" s="75">
        <v>89.88</v>
      </c>
      <c r="DF7" s="75">
        <v>91.52</v>
      </c>
      <c r="DG7" s="75">
        <v>90.33</v>
      </c>
      <c r="DH7" s="75">
        <v>90.15</v>
      </c>
      <c r="DI7" s="75">
        <v>36.770000000000003</v>
      </c>
      <c r="DJ7" s="75">
        <v>39.56</v>
      </c>
      <c r="DK7" s="75">
        <v>42.34</v>
      </c>
      <c r="DL7" s="75">
        <v>45.12</v>
      </c>
      <c r="DM7" s="75">
        <v>46.79</v>
      </c>
      <c r="DN7" s="75">
        <v>27.41</v>
      </c>
      <c r="DO7" s="75">
        <v>30.5</v>
      </c>
      <c r="DP7" s="75">
        <v>31.73</v>
      </c>
      <c r="DQ7" s="75">
        <v>30.28</v>
      </c>
      <c r="DR7" s="75">
        <v>31</v>
      </c>
      <c r="DS7" s="75">
        <v>30.43</v>
      </c>
      <c r="DT7" s="75" t="s">
        <v>101</v>
      </c>
      <c r="DU7" s="75" t="s">
        <v>101</v>
      </c>
      <c r="DV7" s="75" t="s">
        <v>101</v>
      </c>
      <c r="DW7" s="75" t="s">
        <v>101</v>
      </c>
      <c r="DX7" s="75" t="s">
        <v>101</v>
      </c>
      <c r="DY7" s="75">
        <v>0</v>
      </c>
      <c r="DZ7" s="75">
        <v>0</v>
      </c>
      <c r="EA7" s="75">
        <v>0</v>
      </c>
      <c r="EB7" s="75">
        <v>0</v>
      </c>
      <c r="EC7" s="75">
        <v>0</v>
      </c>
      <c r="ED7" s="75">
        <v>0</v>
      </c>
      <c r="EE7" s="75" t="s">
        <v>101</v>
      </c>
      <c r="EF7" s="75" t="s">
        <v>101</v>
      </c>
      <c r="EG7" s="75" t="s">
        <v>101</v>
      </c>
      <c r="EH7" s="75" t="s">
        <v>101</v>
      </c>
      <c r="EI7" s="75" t="s">
        <v>101</v>
      </c>
      <c r="EJ7" s="75">
        <v>0.51</v>
      </c>
      <c r="EK7" s="75">
        <v>0</v>
      </c>
      <c r="EL7" s="75">
        <v>0</v>
      </c>
      <c r="EM7" s="75">
        <v>0</v>
      </c>
      <c r="EN7" s="75">
        <v>0</v>
      </c>
      <c r="EO7" s="75">
        <v>0</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2020-12-04T02:39:35Z</dcterms:created>
  <dcterms:modified xsi:type="dcterms:W3CDTF">2021-01-14T00:29:10Z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2021-01-14T00:29:10Z</vt:filetime>
  </property>
</Properties>
</file>