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bid_entry\07申請書\doc\ver7\reg_standard\"/>
    </mc:Choice>
  </mc:AlternateContent>
  <xr:revisionPtr revIDLastSave="0" documentId="13_ncr:1_{B13AB258-690E-4A10-96E9-E3E904D35BAD}" xr6:coauthVersionLast="47" xr6:coauthVersionMax="47" xr10:uidLastSave="{00000000-0000-0000-0000-000000000000}"/>
  <workbookProtection workbookAlgorithmName="SHA-512" workbookHashValue="0CDruTfEu639HanyQMM6O9PSNBrV3iRZfHV3jRBxo0h0n0mzC+uDSrz4TZpCxiZ/Yj0rBkdE4BsNujDs6uaRkQ==" workbookSaltValue="QYNVP4httQVn9ncn32UrXQ==" workbookSpinCount="100000" lockStructure="1"/>
  <bookViews>
    <workbookView xWindow="-108" yWindow="-108" windowWidth="23256" windowHeight="12456"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入力シート!$A$235</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0" i="7" l="1"/>
  <c r="A279" i="7"/>
  <c r="A271" i="7"/>
  <c r="A274" i="7"/>
  <c r="A273" i="7"/>
  <c r="A272" i="7"/>
  <c r="A269" i="7"/>
  <c r="A270" i="7"/>
  <c r="A249" i="7"/>
  <c r="A252" i="7"/>
  <c r="A251" i="7"/>
  <c r="A250" i="7"/>
  <c r="A239" i="7"/>
  <c r="A241" i="7"/>
  <c r="A240" i="7"/>
  <c r="A236" i="7"/>
  <c r="A238" i="7"/>
  <c r="A237" i="7"/>
  <c r="A235" i="7"/>
  <c r="A192" i="7"/>
  <c r="A191" i="7"/>
  <c r="A189" i="7"/>
  <c r="A188" i="7"/>
  <c r="A187" i="7"/>
  <c r="A176"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81" i="7"/>
  <c r="J179" i="7"/>
  <c r="AC272" i="7" l="1"/>
  <c r="AC273" i="7"/>
  <c r="AC274" i="7"/>
  <c r="AC275" i="7"/>
  <c r="AC276" i="7"/>
  <c r="AC277" i="7"/>
  <c r="AC278" i="7"/>
  <c r="AC279" i="7"/>
  <c r="AC280" i="7"/>
  <c r="AC271" i="7"/>
  <c r="AC250" i="7"/>
  <c r="AC251" i="7"/>
  <c r="AC252" i="7"/>
  <c r="AC253" i="7"/>
  <c r="AC254" i="7"/>
  <c r="AC255" i="7"/>
  <c r="AC256" i="7"/>
  <c r="AC257" i="7"/>
  <c r="AC258" i="7"/>
  <c r="AC259" i="7"/>
  <c r="AC260" i="7"/>
  <c r="AC261" i="7"/>
  <c r="AC262" i="7"/>
  <c r="AC263" i="7"/>
  <c r="AC264" i="7"/>
  <c r="AC265" i="7"/>
  <c r="AC266" i="7"/>
  <c r="AC267" i="7"/>
  <c r="AC268" i="7"/>
  <c r="AC269" i="7"/>
  <c r="AC249" i="7"/>
  <c r="AB271" i="7" l="1"/>
  <c r="AB248" i="7"/>
  <c r="AB278" i="7"/>
  <c r="AB274" i="7"/>
  <c r="AB280" i="7"/>
  <c r="AB276" i="7"/>
  <c r="AB272" i="7"/>
  <c r="AB277" i="7"/>
  <c r="AB273" i="7"/>
  <c r="AB279" i="7"/>
  <c r="AB275" i="7"/>
  <c r="AB267" i="7"/>
  <c r="AB263" i="7"/>
  <c r="AB259" i="7"/>
  <c r="AB255" i="7"/>
  <c r="AB251" i="7"/>
  <c r="AB268" i="7"/>
  <c r="AB264" i="7"/>
  <c r="AB260" i="7"/>
  <c r="AB256" i="7"/>
  <c r="AB252" i="7"/>
  <c r="AB249" i="7"/>
  <c r="AB266" i="7"/>
  <c r="AB262" i="7"/>
  <c r="AB258" i="7"/>
  <c r="AB254" i="7"/>
  <c r="AB250" i="7"/>
  <c r="AB269" i="7"/>
  <c r="AB265" i="7"/>
  <c r="AB261" i="7"/>
  <c r="AB257" i="7"/>
  <c r="AB253" i="7"/>
  <c r="AB238" i="7"/>
  <c r="AB239" i="7"/>
  <c r="AB243" i="7"/>
  <c r="AB247" i="7"/>
  <c r="AB241" i="7"/>
  <c r="AB245" i="7"/>
  <c r="AB242" i="7"/>
  <c r="AB246" i="7"/>
  <c r="AB240" i="7"/>
  <c r="AB244" i="7"/>
  <c r="AB237" i="7"/>
  <c r="AB236" i="7"/>
  <c r="AB270" i="7"/>
  <c r="E224" i="7" l="1"/>
  <c r="D237" i="7" l="1"/>
  <c r="D238" i="7" s="1"/>
  <c r="D239" i="7" s="1"/>
  <c r="D240" i="7" s="1"/>
  <c r="D241" i="7" s="1"/>
  <c r="D242" i="7" s="1"/>
  <c r="D243" i="7" s="1"/>
  <c r="D244" i="7" s="1"/>
  <c r="D245" i="7" s="1"/>
  <c r="D246" i="7" s="1"/>
  <c r="D247" i="7" s="1"/>
  <c r="D248" i="7" s="1"/>
  <c r="U235" i="7"/>
  <c r="D249" i="7" l="1"/>
  <c r="D250" i="7" s="1"/>
  <c r="D251" i="7" s="1"/>
  <c r="D252" i="7" s="1"/>
  <c r="D253" i="7" s="1"/>
  <c r="D254" i="7" s="1"/>
  <c r="D255" i="7" s="1"/>
  <c r="D256" i="7" s="1"/>
  <c r="D257" i="7" s="1"/>
  <c r="D258" i="7" s="1"/>
  <c r="D259" i="7" s="1"/>
  <c r="D260" i="7" s="1"/>
  <c r="D261" i="7" s="1"/>
  <c r="D262" i="7" s="1"/>
  <c r="D263" i="7" s="1"/>
  <c r="D264" i="7" s="1"/>
  <c r="D265" i="7" s="1"/>
  <c r="D266" i="7" s="1"/>
  <c r="D267" i="7" s="1"/>
  <c r="D268" i="7" s="1"/>
  <c r="D269" i="7" s="1"/>
  <c r="D270" i="7" s="1"/>
  <c r="D271" i="7" s="1"/>
  <c r="D272" i="7" s="1"/>
  <c r="D273" i="7" s="1"/>
  <c r="D274" i="7" s="1"/>
  <c r="D275" i="7" s="1"/>
  <c r="D276" i="7" s="1"/>
  <c r="D277" i="7" s="1"/>
  <c r="D278" i="7" s="1"/>
  <c r="D279" i="7" s="1"/>
  <c r="D280" i="7" s="1"/>
  <c r="K223" i="7" l="1"/>
  <c r="O223" i="7"/>
  <c r="I206" i="7"/>
  <c r="U223" i="7"/>
  <c r="S223" i="7"/>
  <c r="Q223" i="7"/>
  <c r="I190" i="7" l="1"/>
  <c r="D114" i="7" l="1"/>
  <c r="D116" i="7" s="1"/>
  <c r="D118" i="7" s="1"/>
  <c r="D120" i="7" s="1"/>
  <c r="D122" i="7" s="1"/>
  <c r="D124" i="7" s="1"/>
  <c r="D126" i="7" s="1"/>
  <c r="J183" i="7" l="1"/>
  <c r="J185" i="7"/>
  <c r="I200" i="7" l="1"/>
  <c r="A2" i="8" l="1"/>
  <c r="A1" i="8"/>
</calcChain>
</file>

<file path=xl/sharedStrings.xml><?xml version="1.0" encoding="utf-8"?>
<sst xmlns="http://schemas.openxmlformats.org/spreadsheetml/2006/main" count="276" uniqueCount="223">
  <si>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</si>
  <si>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</si>
  <si>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二級建築士</t>
  </si>
  <si>
    <t>測量士</t>
  </si>
  <si>
    <t>測量士補</t>
  </si>
  <si>
    <t>テクリスの企業ID</t>
    <rPh sb="5" eb="7">
      <t>キギョウ</t>
    </rPh>
    <phoneticPr fontId="5"/>
  </si>
  <si>
    <t>PUBDISの会社コード</t>
    <rPh sb="7" eb="9">
      <t>カイシャ</t>
    </rPh>
    <phoneticPr fontId="5"/>
  </si>
  <si>
    <t>希望</t>
    <rPh sb="0" eb="2">
      <t>キボウ</t>
    </rPh>
    <phoneticPr fontId="5"/>
  </si>
  <si>
    <t>人数</t>
    <rPh sb="0" eb="2">
      <t>ニンズウ</t>
    </rPh>
    <phoneticPr fontId="6"/>
  </si>
  <si>
    <t>コンサル</t>
  </si>
  <si>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</si>
  <si>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</si>
  <si>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</si>
  <si>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</si>
  <si>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</si>
  <si>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</si>
  <si>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</si>
  <si>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</si>
  <si>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</si>
  <si>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</si>
  <si>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</si>
  <si>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</si>
  <si>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</si>
  <si>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</si>
  <si>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</si>
  <si>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</si>
  <si>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</si>
  <si>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</si>
  <si>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</si>
  <si>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リストから選択してください。</t>
    <phoneticPr fontId="5"/>
  </si>
  <si>
    <t>E.経営情報</t>
    <rPh sb="2" eb="4">
      <t>ケイエイ</t>
    </rPh>
    <rPh sb="4" eb="6">
      <t>ジョウホウ</t>
    </rPh>
    <phoneticPr fontId="5"/>
  </si>
  <si>
    <t>年</t>
    <rPh sb="0" eb="1">
      <t>ネン</t>
    </rPh>
    <phoneticPr fontId="5"/>
  </si>
  <si>
    <t>設立年月日</t>
    <rPh sb="0" eb="2">
      <t>セツリツ</t>
    </rPh>
    <rPh sb="2" eb="5">
      <t>ネンガッピ</t>
    </rPh>
    <phoneticPr fontId="6"/>
  </si>
  <si>
    <t>経営状況（流動比率）</t>
    <rPh sb="0" eb="2">
      <t>ケイエイ</t>
    </rPh>
    <rPh sb="2" eb="4">
      <t>ジョウキョウ</t>
    </rPh>
    <rPh sb="5" eb="7">
      <t>リュウドウ</t>
    </rPh>
    <rPh sb="7" eb="9">
      <t>ヒリツ</t>
    </rPh>
    <phoneticPr fontId="5"/>
  </si>
  <si>
    <t>流動比率（a/b×100）</t>
    <phoneticPr fontId="5"/>
  </si>
  <si>
    <t>%</t>
    <phoneticPr fontId="5"/>
  </si>
  <si>
    <t>地質調査</t>
    <phoneticPr fontId="5"/>
  </si>
  <si>
    <t>一級土木施工管理技士</t>
  </si>
  <si>
    <t>二級土木施工管理技士</t>
  </si>
  <si>
    <t>RCCM</t>
  </si>
  <si>
    <t>技術士</t>
    <phoneticPr fontId="5"/>
  </si>
  <si>
    <t>業種区分</t>
    <phoneticPr fontId="5"/>
  </si>
  <si>
    <t>登録番号
例)00-00000</t>
    <rPh sb="5" eb="6">
      <t>レイ</t>
    </rPh>
    <phoneticPr fontId="5"/>
  </si>
  <si>
    <t>測量一般</t>
  </si>
  <si>
    <t>創業年月日</t>
    <rPh sb="0" eb="2">
      <t>ソウギョウ</t>
    </rPh>
    <rPh sb="2" eb="5">
      <t>ネンガッピ</t>
    </rPh>
    <phoneticPr fontId="6"/>
  </si>
  <si>
    <t>年月日</t>
    <rPh sb="0" eb="3">
      <t>ネンガッピ</t>
    </rPh>
    <phoneticPr fontId="5"/>
  </si>
  <si>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</si>
  <si>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</si>
  <si>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</si>
  <si>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</si>
  <si>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</si>
  <si>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</si>
  <si>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</si>
  <si>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</si>
  <si>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</si>
  <si>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</si>
  <si>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</si>
  <si>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</si>
  <si>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</si>
  <si>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</si>
  <si>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</si>
  <si>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</si>
  <si>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</si>
  <si>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</si>
  <si>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</si>
  <si>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</si>
  <si>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</si>
  <si>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</si>
  <si>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</si>
  <si>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</si>
  <si>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</si>
  <si>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</si>
  <si>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</si>
  <si>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</si>
  <si>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</si>
  <si>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</si>
  <si>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</si>
  <si>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前２ヶ年間の
平均実績高（千円）</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</si>
  <si>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</si>
  <si>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</si>
  <si>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</si>
  <si>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</si>
  <si>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</si>
  <si>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</si>
  <si>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</si>
  <si>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</si>
  <si>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</si>
  <si>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</si>
  <si>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</si>
  <si>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</si>
  <si>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</si>
  <si>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</si>
  <si>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計</t>
    <phoneticPr fontId="6"/>
  </si>
  <si>
    <t>直前決算時（千円）</t>
    <rPh sb="0" eb="2">
      <t>チョクゼン</t>
    </rPh>
    <rPh sb="2" eb="4">
      <t>ケッサン</t>
    </rPh>
    <rPh sb="4" eb="5">
      <t>ジ</t>
    </rPh>
    <rPh sb="6" eb="8">
      <t>センエン</t>
    </rPh>
    <phoneticPr fontId="6"/>
  </si>
  <si>
    <t>直前年度分決算</t>
    <rPh sb="0" eb="2">
      <t>チョクゼン</t>
    </rPh>
    <rPh sb="2" eb="5">
      <t>ネンドブン</t>
    </rPh>
    <rPh sb="5" eb="7">
      <t>ケッサン</t>
    </rPh>
    <phoneticPr fontId="6"/>
  </si>
  <si>
    <t>千円</t>
    <rPh sb="0" eb="2">
      <t>センエン</t>
    </rPh>
    <phoneticPr fontId="5"/>
  </si>
  <si>
    <t>流動資産(a)</t>
    <rPh sb="0" eb="2">
      <t>リュウドウ</t>
    </rPh>
    <rPh sb="2" eb="4">
      <t>シサン</t>
    </rPh>
    <phoneticPr fontId="5"/>
  </si>
  <si>
    <t>流動負債(b)</t>
    <rPh sb="0" eb="2">
      <t>リュウドウ</t>
    </rPh>
    <rPh sb="2" eb="4">
      <t>フサイ</t>
    </rPh>
    <phoneticPr fontId="5"/>
  </si>
  <si>
    <t>直前々年度分決算(千円)</t>
    <rPh sb="5" eb="6">
      <t>ブン</t>
    </rPh>
    <rPh sb="6" eb="8">
      <t>ケッサン</t>
    </rPh>
    <rPh sb="9" eb="11">
      <t>センエン</t>
    </rPh>
    <phoneticPr fontId="6"/>
  </si>
  <si>
    <t>直前年度分決算(千円)</t>
    <rPh sb="0" eb="2">
      <t>チョクゼン</t>
    </rPh>
    <rPh sb="2" eb="4">
      <t>ネンド</t>
    </rPh>
    <rPh sb="4" eb="5">
      <t>ブン</t>
    </rPh>
    <rPh sb="5" eb="7">
      <t>ケッサン</t>
    </rPh>
    <phoneticPr fontId="5"/>
  </si>
  <si>
    <t>免許等の名称</t>
    <rPh sb="0" eb="3">
      <t>メンキョトウ</t>
    </rPh>
    <rPh sb="4" eb="6">
      <t>メイショウ</t>
    </rPh>
    <phoneticPr fontId="5"/>
  </si>
  <si>
    <t>合計</t>
    <rPh sb="0" eb="2">
      <t>ゴウケイ</t>
    </rPh>
    <phoneticPr fontId="5"/>
  </si>
  <si>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</si>
  <si>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</si>
  <si>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</si>
  <si>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</si>
  <si>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</si>
  <si>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</si>
  <si>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</si>
  <si>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</si>
  <si>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</si>
  <si>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登録</t>
    <rPh sb="0" eb="2">
      <t>トウロク</t>
    </rPh>
    <phoneticPr fontId="5"/>
  </si>
  <si>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</si>
  <si>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phoneticPr fontId="6"/>
  </si>
  <si>
    <t>@を含む半角文字で入力してください。</t>
    <phoneticPr fontId="5"/>
  </si>
  <si>
    <t>本社（店）と異なる場合のみ、@を含む半角文字で入力してください。</t>
    <phoneticPr fontId="5"/>
  </si>
  <si>
    <t>登録部門及び希望業務</t>
    <rPh sb="6" eb="8">
      <t>キボウ</t>
    </rPh>
    <phoneticPr fontId="5"/>
  </si>
  <si>
    <t>地図の調整</t>
    <rPh sb="0" eb="2">
      <t>チズ</t>
    </rPh>
    <rPh sb="3" eb="5">
      <t>チョウセイ</t>
    </rPh>
    <phoneticPr fontId="6"/>
  </si>
  <si>
    <t>航空測量</t>
    <rPh sb="0" eb="2">
      <t>コウクウ</t>
    </rPh>
    <rPh sb="2" eb="4">
      <t>ソクリョウ</t>
    </rPh>
    <phoneticPr fontId="6"/>
  </si>
  <si>
    <t>建築関係建設コンサルタント業務</t>
    <rPh sb="0" eb="2">
      <t>ケンチク</t>
    </rPh>
    <rPh sb="2" eb="4">
      <t>カンケイ</t>
    </rPh>
    <rPh sb="4" eb="6">
      <t>ケンセツ</t>
    </rPh>
    <rPh sb="13" eb="15">
      <t>ギョウム</t>
    </rPh>
    <phoneticPr fontId="6"/>
  </si>
  <si>
    <t>建築一般</t>
    <phoneticPr fontId="6"/>
  </si>
  <si>
    <t>意匠</t>
    <rPh sb="0" eb="2">
      <t>イショウ</t>
    </rPh>
    <phoneticPr fontId="6"/>
  </si>
  <si>
    <t>構造</t>
    <rPh sb="0" eb="2">
      <t>コウゾウ</t>
    </rPh>
    <phoneticPr fontId="6"/>
  </si>
  <si>
    <t>冷暖房</t>
    <rPh sb="0" eb="3">
      <t>レイダンボウ</t>
    </rPh>
    <phoneticPr fontId="6"/>
  </si>
  <si>
    <t>衛生</t>
    <phoneticPr fontId="6"/>
  </si>
  <si>
    <t>電気</t>
    <phoneticPr fontId="6"/>
  </si>
  <si>
    <t>建築積算</t>
    <rPh sb="0" eb="2">
      <t>ケンチク</t>
    </rPh>
    <rPh sb="2" eb="4">
      <t>セキサン</t>
    </rPh>
    <phoneticPr fontId="6"/>
  </si>
  <si>
    <t>機械積算</t>
    <rPh sb="0" eb="2">
      <t>キカイ</t>
    </rPh>
    <rPh sb="2" eb="4">
      <t>セキサン</t>
    </rPh>
    <phoneticPr fontId="6"/>
  </si>
  <si>
    <t>電気積算</t>
    <rPh sb="0" eb="2">
      <t>デンキ</t>
    </rPh>
    <rPh sb="2" eb="4">
      <t>セキサン</t>
    </rPh>
    <phoneticPr fontId="6"/>
  </si>
  <si>
    <t>調査</t>
    <rPh sb="0" eb="2">
      <t>チョウサ</t>
    </rPh>
    <phoneticPr fontId="6"/>
  </si>
  <si>
    <t>土木関係建設コンサルタント業務</t>
    <rPh sb="0" eb="2">
      <t>ドボク</t>
    </rPh>
    <rPh sb="2" eb="4">
      <t>カンケイ</t>
    </rPh>
    <rPh sb="4" eb="6">
      <t>ケンセツ</t>
    </rPh>
    <rPh sb="13" eb="15">
      <t>ギョウム</t>
    </rPh>
    <phoneticPr fontId="5"/>
  </si>
  <si>
    <t>河川、砂防及び海岸</t>
    <rPh sb="5" eb="6">
      <t>オヨ</t>
    </rPh>
    <phoneticPr fontId="6"/>
  </si>
  <si>
    <t>港湾及び空港</t>
    <rPh sb="0" eb="1">
      <t>ミナト</t>
    </rPh>
    <rPh sb="1" eb="2">
      <t>ワン</t>
    </rPh>
    <rPh sb="2" eb="3">
      <t>オヨ</t>
    </rPh>
    <rPh sb="4" eb="6">
      <t>クウコウ</t>
    </rPh>
    <phoneticPr fontId="6"/>
  </si>
  <si>
    <t>電力土木</t>
    <rPh sb="0" eb="2">
      <t>デンリョク</t>
    </rPh>
    <rPh sb="2" eb="4">
      <t>ドボク</t>
    </rPh>
    <phoneticPr fontId="6"/>
  </si>
  <si>
    <t>道路</t>
    <phoneticPr fontId="6"/>
  </si>
  <si>
    <t>鉄道</t>
    <phoneticPr fontId="6"/>
  </si>
  <si>
    <t>上水道及び工業用水道</t>
    <rPh sb="3" eb="4">
      <t>オヨ</t>
    </rPh>
    <rPh sb="9" eb="10">
      <t>ドウ</t>
    </rPh>
    <phoneticPr fontId="6"/>
  </si>
  <si>
    <t>下水道</t>
    <phoneticPr fontId="6"/>
  </si>
  <si>
    <t>農業土木</t>
    <phoneticPr fontId="6"/>
  </si>
  <si>
    <t>森林土木</t>
    <rPh sb="0" eb="2">
      <t>シンリン</t>
    </rPh>
    <rPh sb="2" eb="4">
      <t>ドボク</t>
    </rPh>
    <phoneticPr fontId="6"/>
  </si>
  <si>
    <t>水産土木</t>
    <rPh sb="0" eb="2">
      <t>スイサン</t>
    </rPh>
    <rPh sb="2" eb="4">
      <t>ドボク</t>
    </rPh>
    <phoneticPr fontId="6"/>
  </si>
  <si>
    <t>廃棄物</t>
    <rPh sb="0" eb="3">
      <t>ハイキブツ</t>
    </rPh>
    <phoneticPr fontId="6"/>
  </si>
  <si>
    <t>造園</t>
    <phoneticPr fontId="6"/>
  </si>
  <si>
    <t>都市計画及び地方計画</t>
    <rPh sb="2" eb="4">
      <t>ケイカク</t>
    </rPh>
    <rPh sb="4" eb="5">
      <t>オヨ</t>
    </rPh>
    <phoneticPr fontId="6"/>
  </si>
  <si>
    <t>地質</t>
    <phoneticPr fontId="6"/>
  </si>
  <si>
    <t>土質及び基礎</t>
    <rPh sb="2" eb="3">
      <t>オヨ</t>
    </rPh>
    <phoneticPr fontId="6"/>
  </si>
  <si>
    <t>鋼構造及びコンクリート</t>
    <rPh sb="3" eb="4">
      <t>オヨ</t>
    </rPh>
    <phoneticPr fontId="6"/>
  </si>
  <si>
    <t>トンネル</t>
    <phoneticPr fontId="6"/>
  </si>
  <si>
    <t>施工計画・施工設備及び積算</t>
    <rPh sb="1" eb="2">
      <t>コウ</t>
    </rPh>
    <rPh sb="6" eb="7">
      <t>コウ</t>
    </rPh>
    <rPh sb="9" eb="10">
      <t>オヨ</t>
    </rPh>
    <phoneticPr fontId="6"/>
  </si>
  <si>
    <t>建設環境</t>
    <rPh sb="0" eb="2">
      <t>ケンセツ</t>
    </rPh>
    <rPh sb="2" eb="4">
      <t>カンキョウ</t>
    </rPh>
    <phoneticPr fontId="6"/>
  </si>
  <si>
    <t>建設機械</t>
    <rPh sb="0" eb="2">
      <t>ケンセツ</t>
    </rPh>
    <rPh sb="2" eb="4">
      <t>キカイ</t>
    </rPh>
    <phoneticPr fontId="6"/>
  </si>
  <si>
    <t>電気電子</t>
    <rPh sb="0" eb="2">
      <t>デンキ</t>
    </rPh>
    <rPh sb="2" eb="4">
      <t>デンシ</t>
    </rPh>
    <phoneticPr fontId="6"/>
  </si>
  <si>
    <t>地質</t>
    <phoneticPr fontId="5"/>
  </si>
  <si>
    <t>補償関係コンサルタント業務</t>
    <rPh sb="2" eb="4">
      <t>カンケイ</t>
    </rPh>
    <rPh sb="11" eb="13">
      <t>ギョウム</t>
    </rPh>
    <phoneticPr fontId="5"/>
  </si>
  <si>
    <t>土地調査</t>
    <phoneticPr fontId="5"/>
  </si>
  <si>
    <t>土地評価</t>
    <phoneticPr fontId="5"/>
  </si>
  <si>
    <t>物件</t>
    <phoneticPr fontId="5"/>
  </si>
  <si>
    <t>機械工作物</t>
    <phoneticPr fontId="5"/>
  </si>
  <si>
    <t>営業補償・特殊補償</t>
    <rPh sb="2" eb="4">
      <t>ホショウ</t>
    </rPh>
    <phoneticPr fontId="5"/>
  </si>
  <si>
    <t>事業損失</t>
    <phoneticPr fontId="5"/>
  </si>
  <si>
    <t>補償関連</t>
    <rPh sb="0" eb="2">
      <t>ホショウ</t>
    </rPh>
    <rPh sb="2" eb="4">
      <t>カンレン</t>
    </rPh>
    <phoneticPr fontId="5"/>
  </si>
  <si>
    <t>総合補償</t>
    <rPh sb="0" eb="2">
      <t>ソウゴウ</t>
    </rPh>
    <rPh sb="2" eb="4">
      <t>ホショウ</t>
    </rPh>
    <phoneticPr fontId="5"/>
  </si>
  <si>
    <t>不動産鑑定</t>
    <rPh sb="0" eb="2">
      <t>フドウ</t>
    </rPh>
    <rPh sb="2" eb="3">
      <t>サン</t>
    </rPh>
    <rPh sb="3" eb="5">
      <t>カンテイ</t>
    </rPh>
    <phoneticPr fontId="5"/>
  </si>
  <si>
    <t>土地家屋調査・登記手続</t>
    <phoneticPr fontId="5"/>
  </si>
  <si>
    <t>測量業務</t>
    <phoneticPr fontId="5"/>
  </si>
  <si>
    <t>建築関係建設コンサルタント業務</t>
    <phoneticPr fontId="5"/>
  </si>
  <si>
    <t>土木関係建設コンサルタント業務</t>
    <phoneticPr fontId="5"/>
  </si>
  <si>
    <t>地質調査業務</t>
    <phoneticPr fontId="5"/>
  </si>
  <si>
    <t>補償関係コンサルタント業務</t>
    <phoneticPr fontId="5"/>
  </si>
  <si>
    <t>登録を希望する業種の実績高を入力してください。
登録を希望する業種以外の業種に係る実績高がある場合には、「その他」に入力してください。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111" eb="113">
      <t>ニュウリョク</t>
    </rPh>
    <phoneticPr fontId="5"/>
  </si>
  <si>
    <t>その他</t>
    <rPh sb="2" eb="3">
      <t>タ</t>
    </rPh>
    <phoneticPr fontId="5"/>
  </si>
  <si>
    <t>建築</t>
    <rPh sb="0" eb="2">
      <t>ケンチク</t>
    </rPh>
    <phoneticPr fontId="5"/>
  </si>
  <si>
    <t>土木</t>
    <phoneticPr fontId="5"/>
  </si>
  <si>
    <t>測量</t>
    <rPh sb="0" eb="2">
      <t>ソクリョウ</t>
    </rPh>
    <phoneticPr fontId="5"/>
  </si>
  <si>
    <t>地質調査技士</t>
    <phoneticPr fontId="5"/>
  </si>
  <si>
    <t>建築設備士</t>
    <phoneticPr fontId="5"/>
  </si>
  <si>
    <t>土地区画整理士</t>
    <phoneticPr fontId="5"/>
  </si>
  <si>
    <t>技術職員数</t>
    <rPh sb="0" eb="5">
      <t>ギジュツショクインスウ</t>
    </rPh>
    <phoneticPr fontId="5"/>
  </si>
  <si>
    <t>その他職員数</t>
    <rPh sb="2" eb="3">
      <t>タ</t>
    </rPh>
    <rPh sb="3" eb="6">
      <t>ショクインスウ</t>
    </rPh>
    <phoneticPr fontId="5"/>
  </si>
  <si>
    <t>不動産鑑定士</t>
    <phoneticPr fontId="5"/>
  </si>
  <si>
    <t>補償</t>
    <rPh sb="0" eb="2">
      <t>ホショウ</t>
    </rPh>
    <phoneticPr fontId="5"/>
  </si>
  <si>
    <t>不動産鑑定士補</t>
    <phoneticPr fontId="5"/>
  </si>
  <si>
    <t>公共用地取得実務経験者（官公庁で用地補償の実務経験が２０年以上あるもの）</t>
    <phoneticPr fontId="5"/>
  </si>
  <si>
    <t>補償業務管理士</t>
    <phoneticPr fontId="5"/>
  </si>
  <si>
    <t>その他</t>
    <phoneticPr fontId="5"/>
  </si>
  <si>
    <t>公共用地経験者（官公庁で用地補償の実務経験が１０年以上あるもの）</t>
    <phoneticPr fontId="5"/>
  </si>
  <si>
    <t>事務関係職員</t>
    <phoneticPr fontId="5"/>
  </si>
  <si>
    <t>G.業種情報</t>
    <phoneticPr fontId="5"/>
  </si>
  <si>
    <t>測量</t>
    <rPh sb="0" eb="1">
      <t>ハカ</t>
    </rPh>
    <rPh sb="1" eb="2">
      <t>リョウ</t>
    </rPh>
    <phoneticPr fontId="6"/>
  </si>
  <si>
    <t>取扱</t>
    <rPh sb="0" eb="1">
      <t>ト</t>
    </rPh>
    <rPh sb="1" eb="2">
      <t>アツカ</t>
    </rPh>
    <phoneticPr fontId="5"/>
  </si>
  <si>
    <t>専門</t>
    <rPh sb="0" eb="2">
      <t>センモン</t>
    </rPh>
    <phoneticPr fontId="5"/>
  </si>
  <si>
    <t>玉野市 一般競争(指名競争)参加資格審査申請書【測量・コンサル等】</t>
    <rPh sb="0" eb="3">
      <t>タマノシ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31" eb="32">
      <t>トウ</t>
    </rPh>
    <phoneticPr fontId="5"/>
  </si>
  <si>
    <t>H.有資格者数</t>
    <rPh sb="2" eb="6">
      <t>ユウシカクシャ</t>
    </rPh>
    <rPh sb="6" eb="7">
      <t>スウ</t>
    </rPh>
    <phoneticPr fontId="5"/>
  </si>
  <si>
    <t>例)1000001　「-（ハイフン）」を使わず7桁の数字で入力してください。</t>
    <phoneticPr fontId="5"/>
  </si>
  <si>
    <t>一級建築士</t>
    <phoneticPr fontId="5"/>
  </si>
  <si>
    <t>構造設計一級建築士</t>
    <phoneticPr fontId="5"/>
  </si>
  <si>
    <t>設備設計一級建築士</t>
    <phoneticPr fontId="5"/>
  </si>
  <si>
    <t>建設部門</t>
    <phoneticPr fontId="5"/>
  </si>
  <si>
    <t>上下水道部門</t>
  </si>
  <si>
    <t>応用理学部門</t>
  </si>
  <si>
    <t>総合技術監理部門</t>
  </si>
  <si>
    <t>機械部門</t>
  </si>
  <si>
    <t>電気電子部門</t>
  </si>
  <si>
    <t>衛生工学部門</t>
  </si>
  <si>
    <t>農業部門</t>
  </si>
  <si>
    <t>森林部門</t>
  </si>
  <si>
    <t>水産部門</t>
    <phoneticPr fontId="5"/>
  </si>
  <si>
    <t>情報工学部門</t>
    <phoneticPr fontId="5"/>
  </si>
  <si>
    <t>環境部門</t>
    <phoneticPr fontId="5"/>
  </si>
  <si>
    <t>33_玉野市</t>
  </si>
  <si>
    <t>本社（店）と異なる場合のみ、「-（ハイフン）」を使わず7桁の数字で入力してください。</t>
    <rPh sb="6" eb="7">
      <t>コト</t>
    </rPh>
    <rPh sb="9" eb="11">
      <t>バアイ</t>
    </rPh>
    <phoneticPr fontId="5"/>
  </si>
  <si>
    <t xml:space="preserve">例)カブシキガイシャスズキグミ　チュウゴクエイギョウショ
正式名称を全角カタカナで入力してください。支店・営業所名は、１文字空けて入力してください。
</t>
    <phoneticPr fontId="5"/>
  </si>
  <si>
    <t xml:space="preserve">例)株式会社鈴木組　中国営業所
正式名称で入力してください。支店・営業所名は、１文字空けて入力してください。
</t>
    <rPh sb="10" eb="12">
      <t>チュウゴク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</si>
  <si>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常勤職員の人数</t>
    <rPh sb="0" eb="2">
      <t>ジョウキン</t>
    </rPh>
    <rPh sb="2" eb="4">
      <t>ショクイン</t>
    </rPh>
    <rPh sb="5" eb="7">
      <t>ニンズウ</t>
    </rPh>
    <phoneticPr fontId="6"/>
  </si>
  <si>
    <t>⑥役職員等(④の内数)</t>
    <rPh sb="1" eb="4">
      <t>ヤクショクイン</t>
    </rPh>
    <rPh sb="4" eb="5">
      <t>トウ</t>
    </rPh>
    <rPh sb="8" eb="10">
      <t>ウチスウ</t>
    </rPh>
    <phoneticPr fontId="5"/>
  </si>
  <si>
    <t>⑤玉野市内職員
　(④の内数)</t>
    <rPh sb="1" eb="3">
      <t>タマノ</t>
    </rPh>
    <rPh sb="3" eb="5">
      <t>シナイ</t>
    </rPh>
    <rPh sb="5" eb="7">
      <t>ショクイン</t>
    </rPh>
    <rPh sb="12" eb="14">
      <t>ウチスウ</t>
    </rPh>
    <phoneticPr fontId="5"/>
  </si>
  <si>
    <r>
      <t xml:space="preserve">業務を希望する場合、希望、取扱、登録、登録番号、登録年月日欄を入力してください。希望は３つまで希望できます。
取扱欄は、希望１つにつき１つ以上選択してください。
希望する業務の登録は必須となります。
</t>
    </r>
    <r>
      <rPr>
        <sz val="10"/>
        <color theme="1" tint="4.9989318521683403E-2"/>
        <rFont val="ＭＳ ゴシック"/>
        <family val="3"/>
        <charset val="128"/>
      </rPr>
      <t>希望、取扱、登録欄はリストから選択してください。</t>
    </r>
    <rPh sb="100" eb="102">
      <t>キボウ</t>
    </rPh>
    <rPh sb="103" eb="104">
      <t>ト</t>
    </rPh>
    <rPh sb="104" eb="105">
      <t>アツカ</t>
    </rPh>
    <rPh sb="108" eb="109">
      <t>ラン</t>
    </rPh>
    <phoneticPr fontId="6"/>
  </si>
  <si>
    <t>例)2024/4/1、R6/4/1</t>
    <phoneticPr fontId="5"/>
  </si>
  <si>
    <t>例)2024/4/1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</si>
  <si>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</si>
  <si>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令和7年度において、玉野市で行われる測量・コンサル等に係る入札に参加する資格の審査を申請します。</t>
    <rPh sb="18" eb="20">
      <t>ソクリョウ</t>
    </rPh>
    <rPh sb="25" eb="26">
      <t>トウ</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</si>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</sst>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76">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auto="1"/>
      </right>
      <top/>
      <bottom style="thin">
        <color indexed="64"/>
      </bottom>
      <diagonal/>
    </border>
    <border>
      <left/>
      <right style="thin">
        <color indexed="64"/>
      </right>
      <top/>
      <bottom style="hair">
        <color indexed="64"/>
      </bottom>
      <diagonal/>
    </border>
    <border>
      <left style="thin">
        <color indexed="64"/>
      </left>
      <right style="thin">
        <color indexed="64"/>
      </right>
      <top style="thin">
        <color auto="1"/>
      </top>
      <bottom style="hair">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auto="1"/>
      </left>
      <right/>
      <top style="hair">
        <color auto="1"/>
      </top>
      <bottom/>
      <diagonal/>
    </border>
    <border>
      <left style="hair">
        <color auto="1"/>
      </left>
      <right style="hair">
        <color indexed="64"/>
      </right>
      <top style="thin">
        <color auto="1"/>
      </top>
      <bottom style="thin">
        <color theme="1"/>
      </bottom>
      <diagonal/>
    </border>
    <border>
      <left style="hair">
        <color auto="1"/>
      </left>
      <right/>
      <top style="thin">
        <color auto="1"/>
      </top>
      <bottom style="thin">
        <color theme="1"/>
      </bottom>
      <diagonal/>
    </border>
    <border>
      <left/>
      <right/>
      <top style="thin">
        <color auto="1"/>
      </top>
      <bottom style="thin">
        <color theme="1"/>
      </bottom>
      <diagonal/>
    </border>
    <border>
      <left/>
      <right style="hair">
        <color indexed="64"/>
      </right>
      <top style="thin">
        <color auto="1"/>
      </top>
      <bottom style="thin">
        <color theme="1"/>
      </bottom>
      <diagonal/>
    </border>
    <border>
      <left style="thin">
        <color indexed="64"/>
      </left>
      <right style="hair">
        <color indexed="64"/>
      </right>
      <top/>
      <bottom/>
      <diagonal/>
    </border>
    <border>
      <left style="thin">
        <color indexed="64"/>
      </left>
      <right style="thin">
        <color indexed="64"/>
      </right>
      <top style="thin">
        <color auto="1"/>
      </top>
      <bottom/>
      <diagonal/>
    </border>
    <border>
      <left style="thin">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hair">
        <color indexed="64"/>
      </top>
      <bottom/>
      <diagonal/>
    </border>
    <border>
      <left style="hair">
        <color auto="1"/>
      </left>
      <right style="hair">
        <color auto="1"/>
      </right>
      <top style="hair">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71">
    <xf numFmtId="0" fontId="0" fillId="0" borderId="0" xfId="0">
      <alignment vertical="center"/>
    </xf>
    <xf numFmtId="49" fontId="11" fillId="2" borderId="0" xfId="0" applyNumberFormat="1" applyFont="1" applyFill="1" applyAlignment="1" applyProtection="1">
      <alignment horizontal="left" vertical="center"/>
      <protection locked="0"/>
    </xf>
    <xf numFmtId="14" fontId="11" fillId="2" borderId="4" xfId="0" applyNumberFormat="1" applyFont="1" applyFill="1" applyBorder="1" applyAlignment="1" applyProtection="1">
      <alignment horizontal="left" vertical="center"/>
      <protection locked="0"/>
    </xf>
    <xf numFmtId="14" fontId="11" fillId="2" borderId="3" xfId="0" applyNumberFormat="1"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14" fontId="11" fillId="2" borderId="18" xfId="0" applyNumberFormat="1" applyFont="1" applyFill="1" applyBorder="1" applyAlignment="1" applyProtection="1">
      <alignment horizontal="left" vertical="center"/>
      <protection locked="0"/>
    </xf>
    <xf numFmtId="14" fontId="11" fillId="2" borderId="47" xfId="0" applyNumberFormat="1" applyFont="1" applyFill="1" applyBorder="1" applyAlignment="1" applyProtection="1">
      <alignment horizontal="left" vertical="center"/>
      <protection locked="0"/>
    </xf>
    <xf numFmtId="49" fontId="11" fillId="2" borderId="57" xfId="2" applyNumberFormat="1" applyFont="1" applyFill="1" applyBorder="1" applyAlignment="1" applyProtection="1">
      <alignment horizontal="center" vertical="center"/>
      <protection locked="0"/>
    </xf>
    <xf numFmtId="49" fontId="11" fillId="2" borderId="45" xfId="12" applyNumberFormat="1" applyFont="1" applyFill="1" applyBorder="1" applyAlignment="1" applyProtection="1">
      <alignment horizontal="center" vertical="center"/>
      <protection locked="0"/>
    </xf>
    <xf numFmtId="49" fontId="11" fillId="2" borderId="7" xfId="12" applyNumberFormat="1" applyFont="1" applyFill="1" applyBorder="1" applyAlignment="1" applyProtection="1">
      <alignment horizontal="center" vertical="center"/>
      <protection locked="0"/>
    </xf>
    <xf numFmtId="49" fontId="11" fillId="2" borderId="73" xfId="12" applyNumberFormat="1" applyFont="1" applyFill="1" applyBorder="1" applyAlignment="1" applyProtection="1">
      <alignment horizontal="center" vertical="center"/>
      <protection locked="0"/>
    </xf>
    <xf numFmtId="49" fontId="11" fillId="2" borderId="32" xfId="12" applyNumberFormat="1" applyFont="1" applyFill="1" applyBorder="1" applyAlignment="1" applyProtection="1">
      <alignment horizontal="center" vertical="center"/>
      <protection locked="0"/>
    </xf>
    <xf numFmtId="49" fontId="11" fillId="2" borderId="64" xfId="12" applyNumberFormat="1" applyFont="1" applyFill="1" applyBorder="1" applyAlignment="1" applyProtection="1">
      <alignment horizontal="center" vertical="center"/>
      <protection locked="0"/>
    </xf>
    <xf numFmtId="49" fontId="11" fillId="2" borderId="53" xfId="12" applyNumberFormat="1" applyFont="1" applyFill="1" applyBorder="1" applyAlignment="1" applyProtection="1">
      <alignment horizontal="center" vertical="center"/>
      <protection locked="0"/>
    </xf>
    <xf numFmtId="14" fontId="11" fillId="2" borderId="38" xfId="0" applyNumberFormat="1" applyFont="1" applyFill="1" applyBorder="1" applyAlignment="1" applyProtection="1">
      <alignment horizontal="left" vertical="center"/>
      <protection locked="0"/>
    </xf>
    <xf numFmtId="14" fontId="11" fillId="2" borderId="13" xfId="0" applyNumberFormat="1" applyFont="1" applyFill="1" applyBorder="1" applyAlignment="1" applyProtection="1">
      <alignment horizontal="left" vertical="center"/>
      <protection locked="0"/>
    </xf>
    <xf numFmtId="38" fontId="11" fillId="2" borderId="16" xfId="1" applyNumberFormat="1" applyFont="1" applyFill="1" applyBorder="1" applyAlignment="1" applyProtection="1">
      <alignment horizontal="right" vertical="center"/>
      <protection locked="0"/>
    </xf>
    <xf numFmtId="38" fontId="11" fillId="2" borderId="9" xfId="1" applyNumberFormat="1" applyFont="1" applyFill="1" applyBorder="1" applyAlignment="1" applyProtection="1">
      <alignment horizontal="right" vertical="center"/>
      <protection locked="0"/>
    </xf>
    <xf numFmtId="38" fontId="11" fillId="2" borderId="10" xfId="1" applyNumberFormat="1" applyFont="1" applyFill="1" applyBorder="1" applyAlignment="1" applyProtection="1">
      <alignment horizontal="right" vertical="center"/>
      <protection locked="0"/>
    </xf>
    <xf numFmtId="49" fontId="11" fillId="2" borderId="47" xfId="0" applyNumberFormat="1" applyFont="1" applyFill="1" applyBorder="1" applyAlignment="1" applyProtection="1">
      <alignment horizontal="left" vertical="center"/>
      <protection locked="0"/>
    </xf>
    <xf numFmtId="49" fontId="11" fillId="2" borderId="21" xfId="0" applyNumberFormat="1" applyFont="1" applyFill="1" applyBorder="1" applyAlignment="1" applyProtection="1">
      <alignment horizontal="left" vertical="center"/>
      <protection locked="0"/>
    </xf>
    <xf numFmtId="49" fontId="11" fillId="2" borderId="56" xfId="0" applyNumberFormat="1" applyFont="1" applyFill="1" applyBorder="1" applyAlignment="1" applyProtection="1">
      <alignment horizontal="left" vertical="center"/>
      <protection locked="0"/>
    </xf>
    <xf numFmtId="49" fontId="11" fillId="2" borderId="60" xfId="0" applyNumberFormat="1"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protection locked="0"/>
    </xf>
    <xf numFmtId="49" fontId="11" fillId="2" borderId="59" xfId="0" applyNumberFormat="1" applyFont="1" applyFill="1" applyBorder="1" applyAlignment="1" applyProtection="1">
      <alignment horizontal="left" vertical="center"/>
      <protection locked="0"/>
    </xf>
    <xf numFmtId="49" fontId="11" fillId="2" borderId="62"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61" xfId="0" applyNumberFormat="1" applyFont="1" applyFill="1" applyBorder="1" applyAlignment="1" applyProtection="1">
      <alignment horizontal="left" vertical="center"/>
      <protection locked="0"/>
    </xf>
    <xf numFmtId="14" fontId="11" fillId="2" borderId="47" xfId="0" applyNumberFormat="1" applyFont="1" applyFill="1" applyBorder="1" applyAlignment="1" applyProtection="1">
      <alignment horizontal="left" vertical="center"/>
      <protection locked="0"/>
    </xf>
    <xf numFmtId="14" fontId="11" fillId="2" borderId="21" xfId="0" applyNumberFormat="1" applyFont="1" applyFill="1" applyBorder="1" applyAlignment="1" applyProtection="1">
      <alignment horizontal="left" vertical="center"/>
      <protection locked="0"/>
    </xf>
    <xf numFmtId="14" fontId="11" fillId="2" borderId="23" xfId="0" applyNumberFormat="1" applyFont="1" applyFill="1" applyBorder="1" applyAlignment="1" applyProtection="1">
      <alignment horizontal="left" vertical="center"/>
      <protection locked="0"/>
    </xf>
    <xf numFmtId="14" fontId="11" fillId="2" borderId="60" xfId="0" applyNumberFormat="1" applyFont="1" applyFill="1" applyBorder="1" applyAlignment="1" applyProtection="1">
      <alignment horizontal="left" vertical="center"/>
      <protection locked="0"/>
    </xf>
    <xf numFmtId="14" fontId="11" fillId="2" borderId="0" xfId="0" applyNumberFormat="1" applyFont="1" applyFill="1" applyAlignment="1" applyProtection="1">
      <alignment horizontal="left" vertical="center"/>
      <protection locked="0"/>
    </xf>
    <xf numFmtId="14" fontId="11" fillId="2" borderId="26" xfId="0" applyNumberFormat="1" applyFont="1" applyFill="1" applyBorder="1" applyAlignment="1" applyProtection="1">
      <alignment horizontal="left" vertical="center"/>
      <protection locked="0"/>
    </xf>
    <xf numFmtId="14" fontId="11" fillId="2" borderId="62" xfId="0" applyNumberFormat="1" applyFont="1" applyFill="1" applyBorder="1" applyAlignment="1" applyProtection="1">
      <alignment horizontal="left" vertical="center"/>
      <protection locked="0"/>
    </xf>
    <xf numFmtId="14" fontId="11" fillId="2" borderId="18" xfId="0" applyNumberFormat="1" applyFont="1" applyFill="1" applyBorder="1" applyAlignment="1" applyProtection="1">
      <alignment horizontal="left" vertical="center"/>
      <protection locked="0"/>
    </xf>
    <xf numFmtId="14" fontId="11" fillId="2" borderId="19" xfId="0" applyNumberFormat="1" applyFont="1" applyFill="1" applyBorder="1" applyAlignment="1" applyProtection="1">
      <alignment horizontal="left" vertical="center"/>
      <protection locked="0"/>
    </xf>
    <xf numFmtId="38" fontId="11" fillId="2" borderId="8" xfId="1" applyNumberFormat="1" applyFont="1" applyFill="1" applyBorder="1" applyAlignment="1" applyProtection="1">
      <alignment horizontal="right" vertical="center"/>
      <protection locked="0"/>
    </xf>
    <xf numFmtId="38" fontId="11" fillId="2" borderId="11" xfId="1" applyNumberFormat="1" applyFont="1" applyFill="1" applyBorder="1" applyAlignment="1" applyProtection="1">
      <alignment horizontal="right" vertical="center"/>
      <protection locked="0"/>
    </xf>
    <xf numFmtId="38" fontId="11" fillId="2" borderId="48" xfId="1" applyNumberFormat="1" applyFont="1" applyFill="1" applyBorder="1" applyAlignment="1" applyProtection="1">
      <alignment horizontal="right" vertical="center"/>
      <protection locked="0"/>
    </xf>
    <xf numFmtId="38" fontId="11" fillId="2" borderId="43" xfId="1" applyNumberFormat="1" applyFont="1" applyFill="1" applyBorder="1" applyAlignment="1" applyProtection="1">
      <alignment horizontal="right" vertical="center"/>
      <protection locked="0"/>
    </xf>
    <xf numFmtId="38" fontId="11" fillId="2" borderId="41" xfId="1" applyNumberFormat="1" applyFont="1" applyFill="1" applyBorder="1" applyAlignment="1" applyProtection="1">
      <alignment horizontal="right" vertical="center"/>
      <protection locked="0"/>
    </xf>
    <xf numFmtId="38" fontId="11" fillId="2" borderId="42" xfId="1" applyNumberFormat="1" applyFont="1" applyFill="1" applyBorder="1" applyAlignment="1" applyProtection="1">
      <alignment horizontal="right" vertical="center"/>
      <protection locked="0"/>
    </xf>
    <xf numFmtId="38" fontId="11" fillId="2" borderId="49" xfId="1" applyNumberFormat="1" applyFont="1" applyFill="1" applyBorder="1" applyAlignment="1" applyProtection="1">
      <alignment horizontal="right" vertical="center"/>
      <protection locked="0"/>
    </xf>
    <xf numFmtId="38" fontId="11" fillId="2" borderId="0" xfId="0" applyNumberFormat="1" applyFont="1" applyFill="1" applyAlignment="1" applyProtection="1">
      <alignment horizontal="right" vertical="center"/>
      <protection locked="0"/>
    </xf>
    <xf numFmtId="178" fontId="11" fillId="2" borderId="42" xfId="1" applyNumberFormat="1" applyFont="1" applyFill="1" applyBorder="1" applyAlignment="1" applyProtection="1">
      <alignment horizontal="right" vertical="center"/>
      <protection locked="0"/>
    </xf>
    <xf numFmtId="178" fontId="11" fillId="2" borderId="43" xfId="1" applyNumberFormat="1" applyFont="1" applyFill="1" applyBorder="1" applyAlignment="1" applyProtection="1">
      <alignment horizontal="right" vertical="center"/>
      <protection locked="0"/>
    </xf>
    <xf numFmtId="182" fontId="11" fillId="2" borderId="9" xfId="1" applyNumberFormat="1" applyFont="1" applyFill="1" applyBorder="1" applyAlignment="1" applyProtection="1">
      <alignment horizontal="right" vertical="center"/>
      <protection locked="0"/>
    </xf>
    <xf numFmtId="182" fontId="11" fillId="2" borderId="11" xfId="1" applyNumberFormat="1" applyFont="1" applyFill="1" applyBorder="1" applyAlignment="1" applyProtection="1">
      <alignment horizontal="right" vertical="center"/>
      <protection locked="0"/>
    </xf>
    <xf numFmtId="38" fontId="11" fillId="2" borderId="0" xfId="0" applyNumberFormat="1" applyFont="1" applyFill="1" applyAlignment="1" applyProtection="1">
      <alignment horizontal="left" vertical="center"/>
      <protection locked="0"/>
    </xf>
    <xf numFmtId="177" fontId="11" fillId="2" borderId="0" xfId="0" applyNumberFormat="1" applyFont="1" applyFill="1" applyAlignment="1" applyProtection="1">
      <alignment horizontal="left" vertical="center"/>
      <protection locked="0"/>
    </xf>
    <xf numFmtId="38" fontId="11" fillId="2" borderId="15" xfId="1" applyNumberFormat="1" applyFont="1" applyFill="1" applyBorder="1" applyAlignment="1" applyProtection="1">
      <alignment horizontal="right" vertical="center"/>
      <protection locked="0"/>
    </xf>
    <xf numFmtId="182" fontId="11" fillId="2" borderId="4" xfId="1" applyNumberFormat="1" applyFont="1" applyFill="1" applyBorder="1" applyAlignment="1" applyProtection="1">
      <alignment horizontal="right" vertical="center"/>
      <protection locked="0"/>
    </xf>
    <xf numFmtId="182" fontId="11" fillId="2" borderId="6" xfId="1" applyNumberFormat="1" applyFont="1" applyFill="1" applyBorder="1" applyAlignment="1" applyProtection="1">
      <alignment horizontal="right" vertical="center"/>
      <protection locked="0"/>
    </xf>
    <xf numFmtId="178" fontId="11" fillId="2" borderId="4" xfId="1" applyNumberFormat="1" applyFont="1" applyFill="1" applyBorder="1" applyAlignment="1" applyProtection="1">
      <alignment horizontal="right" vertical="center"/>
      <protection locked="0"/>
    </xf>
    <xf numFmtId="178" fontId="11" fillId="2" borderId="6" xfId="1" applyNumberFormat="1" applyFont="1" applyFill="1" applyBorder="1" applyAlignment="1" applyProtection="1">
      <alignment horizontal="right" vertical="center"/>
      <protection locked="0"/>
    </xf>
    <xf numFmtId="178" fontId="11" fillId="2" borderId="9" xfId="1" applyNumberFormat="1" applyFont="1" applyFill="1" applyBorder="1" applyAlignment="1" applyProtection="1">
      <alignment horizontal="right" vertical="center"/>
      <protection locked="0"/>
    </xf>
    <xf numFmtId="178" fontId="11" fillId="2" borderId="11" xfId="1" applyNumberFormat="1" applyFont="1" applyFill="1" applyBorder="1" applyAlignment="1" applyProtection="1">
      <alignment horizontal="right" vertical="center"/>
      <protection locked="0"/>
    </xf>
    <xf numFmtId="38" fontId="11" fillId="2" borderId="38" xfId="1" applyNumberFormat="1" applyFont="1" applyFill="1" applyBorder="1" applyAlignment="1" applyProtection="1">
      <alignment horizontal="right" vertical="center"/>
      <protection locked="0"/>
    </xf>
    <xf numFmtId="182" fontId="11" fillId="2" borderId="13" xfId="1" applyNumberFormat="1" applyFont="1" applyFill="1" applyBorder="1" applyAlignment="1" applyProtection="1">
      <alignment horizontal="right" vertical="center"/>
      <protection locked="0"/>
    </xf>
    <xf numFmtId="182" fontId="11" fillId="2" borderId="37" xfId="1" applyNumberFormat="1" applyFont="1" applyFill="1" applyBorder="1" applyAlignment="1" applyProtection="1">
      <alignment horizontal="right" vertical="center"/>
      <protection locked="0"/>
    </xf>
    <xf numFmtId="38" fontId="11" fillId="2" borderId="12" xfId="6" applyNumberFormat="1" applyFont="1" applyFill="1" applyBorder="1" applyAlignment="1" applyProtection="1">
      <alignment horizontal="right" vertical="center"/>
      <protection locked="0"/>
    </xf>
    <xf numFmtId="182" fontId="11" fillId="2" borderId="13" xfId="6" applyNumberFormat="1" applyFont="1" applyFill="1" applyBorder="1" applyAlignment="1" applyProtection="1">
      <alignment horizontal="right" vertical="center"/>
      <protection locked="0"/>
    </xf>
    <xf numFmtId="182" fontId="11" fillId="2" borderId="37" xfId="6" applyNumberFormat="1" applyFont="1" applyFill="1" applyBorder="1" applyAlignment="1" applyProtection="1">
      <alignment horizontal="right" vertical="center"/>
      <protection locked="0"/>
    </xf>
    <xf numFmtId="38" fontId="11" fillId="2" borderId="3" xfId="6" applyNumberFormat="1" applyFont="1" applyFill="1" applyBorder="1" applyAlignment="1" applyProtection="1">
      <alignment horizontal="right" vertical="center"/>
      <protection locked="0"/>
    </xf>
    <xf numFmtId="182" fontId="11" fillId="2" borderId="4" xfId="6" applyNumberFormat="1" applyFont="1" applyFill="1" applyBorder="1" applyAlignment="1" applyProtection="1">
      <alignment horizontal="right" vertical="center"/>
      <protection locked="0"/>
    </xf>
    <xf numFmtId="182" fontId="11" fillId="2" borderId="6" xfId="6" applyNumberFormat="1" applyFont="1" applyFill="1" applyBorder="1" applyAlignment="1" applyProtection="1">
      <alignment horizontal="right" vertical="center"/>
      <protection locked="0"/>
    </xf>
    <xf numFmtId="38" fontId="11" fillId="2" borderId="8" xfId="6" applyNumberFormat="1" applyFont="1" applyFill="1" applyBorder="1" applyAlignment="1" applyProtection="1">
      <alignment horizontal="right" vertical="center"/>
      <protection locked="0"/>
    </xf>
    <xf numFmtId="182" fontId="11" fillId="2" borderId="9" xfId="6" applyNumberFormat="1" applyFont="1" applyFill="1" applyBorder="1" applyAlignment="1" applyProtection="1">
      <alignment horizontal="right" vertical="center"/>
      <protection locked="0"/>
    </xf>
    <xf numFmtId="182" fontId="11" fillId="2" borderId="11" xfId="6" applyNumberFormat="1" applyFont="1" applyFill="1" applyBorder="1" applyAlignment="1" applyProtection="1">
      <alignment horizontal="right" vertical="center"/>
      <protection locked="0"/>
    </xf>
    <xf numFmtId="178" fontId="11" fillId="2" borderId="10" xfId="1" applyNumberFormat="1" applyFont="1" applyFill="1" applyBorder="1" applyAlignment="1" applyProtection="1">
      <alignment horizontal="right" vertical="center"/>
      <protection locked="0"/>
    </xf>
    <xf numFmtId="49" fontId="11" fillId="2" borderId="57" xfId="2" applyNumberFormat="1" applyFont="1" applyFill="1" applyBorder="1" applyAlignment="1" applyProtection="1">
      <alignment horizontal="center" vertical="center"/>
      <protection locked="0"/>
    </xf>
    <xf numFmtId="0" fontId="11" fillId="2" borderId="58" xfId="2" applyFont="1" applyFill="1" applyBorder="1" applyAlignment="1" applyProtection="1">
      <alignment horizontal="center" vertical="center"/>
      <protection locked="0"/>
    </xf>
    <xf numFmtId="0" fontId="11" fillId="2" borderId="53" xfId="2" applyFont="1" applyFill="1" applyBorder="1" applyAlignment="1" applyProtection="1">
      <alignment horizontal="center" vertical="center"/>
      <protection locked="0"/>
    </xf>
    <xf numFmtId="186" fontId="11" fillId="2" borderId="0" xfId="0" applyNumberFormat="1" applyFont="1" applyFill="1" applyAlignment="1" applyProtection="1">
      <alignment horizontal="left" vertical="center"/>
      <protection locked="0"/>
    </xf>
    <xf numFmtId="181" fontId="11" fillId="2" borderId="0" xfId="0" applyNumberFormat="1" applyFont="1" applyFill="1" applyAlignment="1" applyProtection="1">
      <alignment horizontal="left" vertical="center"/>
      <protection locked="0"/>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182" fontId="11" fillId="2" borderId="0" xfId="0" applyNumberFormat="1" applyFont="1" applyFill="1" applyAlignment="1" applyProtection="1">
      <alignment horizontal="left" vertical="center"/>
      <protection locked="0"/>
    </xf>
    <xf numFmtId="38" fontId="11" fillId="2" borderId="3" xfId="1" applyNumberFormat="1" applyFont="1" applyFill="1" applyBorder="1" applyAlignment="1" applyProtection="1">
      <alignment horizontal="right" vertical="center"/>
      <protection locked="0"/>
    </xf>
    <xf numFmtId="0" fontId="11" fillId="2" borderId="0" xfId="0" applyFont="1" applyFill="1" applyAlignment="1" applyProtection="1">
      <alignment horizontal="left" vertical="center"/>
      <protection locked="0"/>
    </xf>
    <xf numFmtId="178" fontId="11" fillId="2" borderId="0" xfId="0" applyNumberFormat="1" applyFont="1" applyFill="1" applyAlignment="1" applyProtection="1">
      <alignment horizontal="left" vertical="center"/>
      <protection locked="0"/>
    </xf>
    <xf numFmtId="14" fontId="11" fillId="2" borderId="15" xfId="0" applyNumberFormat="1" applyFont="1" applyFill="1" applyBorder="1" applyAlignment="1" applyProtection="1">
      <alignment horizontal="left" vertical="center"/>
      <protection locked="0"/>
    </xf>
    <xf numFmtId="14" fontId="11" fillId="2" borderId="4" xfId="0" applyNumberFormat="1" applyFont="1" applyFill="1" applyBorder="1" applyAlignment="1" applyProtection="1">
      <alignment horizontal="left" vertical="center"/>
      <protection locked="0"/>
    </xf>
    <xf numFmtId="178" fontId="11" fillId="2" borderId="5" xfId="1" applyNumberFormat="1" applyFont="1" applyFill="1" applyBorder="1" applyAlignment="1" applyProtection="1">
      <alignment horizontal="right" vertical="center"/>
      <protection locked="0"/>
    </xf>
    <xf numFmtId="38" fontId="11" fillId="2" borderId="4" xfId="1" applyNumberFormat="1" applyFont="1" applyFill="1" applyBorder="1" applyAlignment="1" applyProtection="1">
      <alignment horizontal="right" vertical="center"/>
      <protection locked="0"/>
    </xf>
    <xf numFmtId="38" fontId="11" fillId="2" borderId="5" xfId="1" applyNumberFormat="1" applyFont="1" applyFill="1" applyBorder="1" applyAlignment="1" applyProtection="1">
      <alignment horizontal="right" vertical="center"/>
      <protection locked="0"/>
    </xf>
    <xf numFmtId="38" fontId="11" fillId="2" borderId="6" xfId="1" applyNumberFormat="1" applyFont="1" applyFill="1" applyBorder="1" applyAlignment="1" applyProtection="1">
      <alignment horizontal="right" vertical="center"/>
      <protection locked="0"/>
    </xf>
    <xf numFmtId="49" fontId="11" fillId="2" borderId="8"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left" vertical="center"/>
      <protection locked="0"/>
    </xf>
    <xf numFmtId="49" fontId="11" fillId="2" borderId="2"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35" xfId="0" applyNumberFormat="1" applyFont="1" applyFill="1" applyBorder="1" applyAlignment="1" applyProtection="1">
      <alignment horizontal="left" vertical="center"/>
      <protection locked="0"/>
    </xf>
    <xf numFmtId="49" fontId="11" fillId="2" borderId="36" xfId="0" applyNumberFormat="1" applyFont="1" applyFill="1" applyBorder="1" applyAlignment="1" applyProtection="1">
      <alignment horizontal="left" vertical="center"/>
      <protection locked="0"/>
    </xf>
    <xf numFmtId="49" fontId="11" fillId="2" borderId="33"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38" fontId="11" fillId="2" borderId="9" xfId="6" applyNumberFormat="1" applyFont="1" applyFill="1" applyBorder="1" applyAlignment="1" applyProtection="1">
      <alignment horizontal="right" vertical="center"/>
      <protection locked="0"/>
    </xf>
    <xf numFmtId="38" fontId="11" fillId="2" borderId="11" xfId="6" applyNumberFormat="1" applyFont="1" applyFill="1" applyBorder="1" applyAlignment="1" applyProtection="1">
      <alignment horizontal="right" vertical="center"/>
      <protection locked="0"/>
    </xf>
    <xf numFmtId="14" fontId="11" fillId="2" borderId="1" xfId="0" applyNumberFormat="1" applyFont="1" applyFill="1" applyBorder="1" applyAlignment="1" applyProtection="1">
      <alignment horizontal="left" vertical="center"/>
      <protection locked="0"/>
    </xf>
    <xf numFmtId="14" fontId="11" fillId="2" borderId="2" xfId="0" applyNumberFormat="1" applyFont="1" applyFill="1" applyBorder="1" applyAlignment="1" applyProtection="1">
      <alignment horizontal="left" vertical="center"/>
      <protection locked="0"/>
    </xf>
    <xf numFmtId="14" fontId="11" fillId="2" borderId="34" xfId="0" applyNumberFormat="1" applyFont="1" applyFill="1" applyBorder="1" applyAlignment="1" applyProtection="1">
      <alignment horizontal="left" vertical="center"/>
      <protection locked="0"/>
    </xf>
    <xf numFmtId="14" fontId="11" fillId="2" borderId="35" xfId="0" applyNumberFormat="1" applyFont="1" applyFill="1" applyBorder="1" applyAlignment="1" applyProtection="1">
      <alignment horizontal="left" vertical="center"/>
      <protection locked="0"/>
    </xf>
    <xf numFmtId="14" fontId="11" fillId="2" borderId="36" xfId="0" applyNumberFormat="1" applyFont="1" applyFill="1" applyBorder="1" applyAlignment="1" applyProtection="1">
      <alignment horizontal="left" vertical="center"/>
      <protection locked="0"/>
    </xf>
    <xf numFmtId="14" fontId="11" fillId="2" borderId="54" xfId="0" applyNumberFormat="1" applyFont="1" applyFill="1" applyBorder="1" applyAlignment="1" applyProtection="1">
      <alignment horizontal="left" vertical="center"/>
      <protection locked="0"/>
    </xf>
    <xf numFmtId="14" fontId="11" fillId="2" borderId="8" xfId="0" applyNumberFormat="1" applyFont="1" applyFill="1" applyBorder="1" applyAlignment="1" applyProtection="1">
      <alignment horizontal="left" vertical="center"/>
      <protection locked="0"/>
    </xf>
    <xf numFmtId="14" fontId="11" fillId="2" borderId="9" xfId="0" applyNumberFormat="1" applyFont="1" applyFill="1" applyBorder="1" applyAlignment="1" applyProtection="1">
      <alignment horizontal="left" vertical="center"/>
      <protection locked="0"/>
    </xf>
    <xf numFmtId="14" fontId="11" fillId="2" borderId="11" xfId="0" applyNumberFormat="1"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14" fontId="11" fillId="2" borderId="37" xfId="0" applyNumberFormat="1" applyFont="1" applyFill="1" applyBorder="1" applyAlignment="1" applyProtection="1">
      <alignment horizontal="left" vertical="center"/>
      <protection locked="0"/>
    </xf>
    <xf numFmtId="49" fontId="11" fillId="2" borderId="8" xfId="6" applyNumberFormat="1" applyFont="1" applyFill="1" applyBorder="1" applyAlignment="1" applyProtection="1">
      <alignment horizontal="left" vertical="center"/>
      <protection locked="0"/>
    </xf>
    <xf numFmtId="0" fontId="11" fillId="2" borderId="9" xfId="6" applyFont="1" applyFill="1" applyBorder="1" applyAlignment="1" applyProtection="1">
      <alignment horizontal="left" vertical="center"/>
      <protection locked="0"/>
    </xf>
    <xf numFmtId="0" fontId="11" fillId="2" borderId="10" xfId="6" applyFont="1" applyFill="1" applyBorder="1" applyAlignment="1" applyProtection="1">
      <alignment horizontal="left" vertical="center"/>
      <protection locked="0"/>
    </xf>
    <xf numFmtId="49" fontId="11" fillId="2" borderId="12" xfId="6" applyNumberFormat="1" applyFont="1" applyFill="1" applyBorder="1" applyAlignment="1" applyProtection="1">
      <alignment horizontal="left" vertical="center"/>
      <protection locked="0"/>
    </xf>
    <xf numFmtId="0" fontId="11" fillId="2" borderId="13" xfId="6" applyFont="1" applyFill="1" applyBorder="1" applyAlignment="1" applyProtection="1">
      <alignment horizontal="left" vertical="center"/>
      <protection locked="0"/>
    </xf>
    <xf numFmtId="0" fontId="11" fillId="2" borderId="14" xfId="6" applyFont="1" applyFill="1" applyBorder="1" applyAlignment="1" applyProtection="1">
      <alignment horizontal="left" vertical="center"/>
      <protection locked="0"/>
    </xf>
    <xf numFmtId="0" fontId="4" fillId="0" borderId="0" xfId="6" applyFont="1" applyProtection="1">
      <alignment vertical="center"/>
    </xf>
    <xf numFmtId="0" fontId="20" fillId="0" borderId="0" xfId="2" applyFont="1" applyProtection="1">
      <alignment vertical="center"/>
    </xf>
    <xf numFmtId="0" fontId="16" fillId="0" borderId="0" xfId="2" applyFont="1" applyProtection="1">
      <alignment vertical="center"/>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4" fillId="0" borderId="0" xfId="2" applyFont="1" applyProtection="1">
      <alignment vertical="center"/>
    </xf>
    <xf numFmtId="0" fontId="12" fillId="0" borderId="0" xfId="2" applyFont="1" applyProtection="1">
      <alignment vertical="center"/>
    </xf>
    <xf numFmtId="0" fontId="4" fillId="0" borderId="0" xfId="1" applyFont="1" applyProtection="1">
      <alignment vertical="center"/>
    </xf>
    <xf numFmtId="0" fontId="17" fillId="0" borderId="20" xfId="2" applyFont="1" applyBorder="1" applyProtection="1">
      <alignment vertical="center"/>
    </xf>
    <xf numFmtId="0" fontId="17" fillId="0" borderId="21" xfId="2" applyFont="1" applyBorder="1" applyProtection="1">
      <alignment vertical="center"/>
    </xf>
    <xf numFmtId="0" fontId="17" fillId="0" borderId="23" xfId="2" applyFont="1" applyBorder="1" applyProtection="1">
      <alignment vertical="center"/>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3" fillId="0" borderId="0" xfId="0" applyFont="1" applyAlignment="1" applyProtection="1">
      <alignment horizontal="right" vertical="top"/>
    </xf>
    <xf numFmtId="0" fontId="13" fillId="0" borderId="0" xfId="0" applyFont="1" applyAlignment="1" applyProtection="1">
      <alignment vertical="top"/>
    </xf>
    <xf numFmtId="0" fontId="4" fillId="0" borderId="26" xfId="0" applyFont="1" applyBorder="1" applyProtection="1">
      <alignment vertical="center"/>
    </xf>
    <xf numFmtId="0" fontId="4" fillId="0" borderId="0" xfId="0" applyFont="1" applyProtection="1">
      <alignment vertical="center"/>
    </xf>
    <xf numFmtId="0" fontId="13" fillId="0" borderId="0" xfId="0" applyFont="1" applyAlignment="1" applyProtection="1">
      <alignment vertical="top"/>
    </xf>
    <xf numFmtId="0" fontId="18" fillId="0" borderId="0" xfId="0" applyFont="1" applyAlignment="1" applyProtection="1">
      <alignment vertical="top"/>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4" fillId="0" borderId="24" xfId="2" applyFont="1" applyBorder="1" applyProtection="1">
      <alignment vertical="center"/>
    </xf>
    <xf numFmtId="0" fontId="21"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18" fillId="0" borderId="0" xfId="0" applyFont="1" applyAlignment="1" applyProtection="1">
      <alignment vertical="top" wrapText="1"/>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24" xfId="0" applyFont="1" applyBorder="1" applyProtection="1">
      <alignment vertical="center"/>
    </xf>
    <xf numFmtId="0" fontId="22"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0" fontId="18" fillId="0" borderId="0" xfId="0" applyFont="1" applyAlignment="1" applyProtection="1">
      <alignment horizontal="left" vertical="center" wrapText="1"/>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6" xfId="2" applyFont="1" applyBorder="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18" fillId="0" borderId="0" xfId="0" applyFont="1" applyAlignment="1" applyProtection="1">
      <alignment vertical="top"/>
    </xf>
    <xf numFmtId="178" fontId="4" fillId="0" borderId="0" xfId="1" applyNumberFormat="1" applyFont="1" applyAlignment="1" applyProtection="1">
      <alignment horizontal="right" vertical="center"/>
    </xf>
    <xf numFmtId="178" fontId="4"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top"/>
    </xf>
    <xf numFmtId="177" fontId="13" fillId="0" borderId="0" xfId="0" applyNumberFormat="1" applyFont="1" applyAlignment="1" applyProtection="1">
      <alignment horizontal="right" vertical="top"/>
    </xf>
    <xf numFmtId="0" fontId="4" fillId="0" borderId="0" xfId="0" applyFont="1" applyAlignment="1" applyProtection="1">
      <alignment horizontal="left" vertical="center"/>
    </xf>
    <xf numFmtId="178" fontId="4" fillId="0" borderId="0" xfId="1" applyNumberFormat="1" applyFont="1" applyProtection="1">
      <alignment vertical="center"/>
    </xf>
    <xf numFmtId="182" fontId="4" fillId="0" borderId="0" xfId="1" applyNumberFormat="1" applyFont="1" applyAlignment="1" applyProtection="1">
      <alignment horizontal="right" vertical="center"/>
    </xf>
    <xf numFmtId="182" fontId="13" fillId="0" borderId="0" xfId="0" applyNumberFormat="1" applyFont="1" applyAlignment="1" applyProtection="1">
      <alignment horizontal="right" vertical="top"/>
    </xf>
    <xf numFmtId="181" fontId="4" fillId="0" borderId="0" xfId="0" applyNumberFormat="1" applyFont="1" applyProtection="1">
      <alignment vertical="center"/>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0" borderId="16"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38" fontId="4" fillId="0" borderId="16" xfId="1" applyNumberFormat="1" applyFont="1" applyBorder="1" applyAlignment="1" applyProtection="1">
      <alignment horizontal="right" vertical="center"/>
    </xf>
    <xf numFmtId="182" fontId="4" fillId="0" borderId="9" xfId="1" applyNumberFormat="1" applyFont="1" applyBorder="1" applyAlignment="1" applyProtection="1">
      <alignment horizontal="right" vertical="center"/>
    </xf>
    <xf numFmtId="182" fontId="4" fillId="0" borderId="11" xfId="1" applyNumberFormat="1" applyFont="1" applyBorder="1" applyAlignment="1" applyProtection="1">
      <alignment horizontal="right" vertical="center"/>
    </xf>
    <xf numFmtId="178" fontId="11" fillId="0" borderId="16" xfId="1" applyNumberFormat="1" applyFont="1" applyBorder="1" applyAlignment="1" applyProtection="1">
      <alignment horizontal="left" vertical="center" wrapText="1"/>
    </xf>
    <xf numFmtId="178" fontId="11" fillId="0" borderId="22"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182" fontId="4" fillId="0" borderId="0" xfId="1" applyNumberFormat="1" applyFont="1" applyProtection="1">
      <alignment vertical="center"/>
    </xf>
    <xf numFmtId="0" fontId="4" fillId="0" borderId="25" xfId="0" applyFont="1" applyBorder="1" applyProtection="1">
      <alignment vertical="center"/>
    </xf>
    <xf numFmtId="0" fontId="4" fillId="0" borderId="2" xfId="0" applyFont="1" applyBorder="1" applyProtection="1">
      <alignment vertical="center"/>
    </xf>
    <xf numFmtId="0" fontId="4" fillId="0" borderId="34" xfId="0" applyFont="1" applyBorder="1" applyProtection="1">
      <alignment vertical="center"/>
    </xf>
    <xf numFmtId="178" fontId="4" fillId="0" borderId="25"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4" xfId="1" applyNumberFormat="1" applyFont="1" applyBorder="1" applyAlignment="1" applyProtection="1">
      <alignment horizontal="center" vertical="center"/>
    </xf>
    <xf numFmtId="0" fontId="4" fillId="0" borderId="15" xfId="2"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1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0" borderId="41" xfId="2" applyFont="1" applyBorder="1" applyProtection="1">
      <alignment vertical="center"/>
    </xf>
    <xf numFmtId="0" fontId="4" fillId="0" borderId="42" xfId="2" applyFont="1" applyBorder="1" applyProtection="1">
      <alignment vertical="center"/>
    </xf>
    <xf numFmtId="0" fontId="4" fillId="0" borderId="43" xfId="2" applyFont="1" applyBorder="1" applyProtection="1">
      <alignment vertical="center"/>
    </xf>
    <xf numFmtId="180" fontId="4" fillId="0" borderId="27" xfId="0" applyNumberFormat="1" applyFont="1" applyBorder="1" applyProtection="1">
      <alignment vertical="center"/>
    </xf>
    <xf numFmtId="180" fontId="4" fillId="0" borderId="28" xfId="0" applyNumberFormat="1" applyFont="1" applyBorder="1" applyProtection="1">
      <alignment vertical="center"/>
    </xf>
    <xf numFmtId="180" fontId="4" fillId="0" borderId="29" xfId="0" applyNumberFormat="1" applyFont="1" applyBorder="1" applyProtection="1">
      <alignment vertical="center"/>
    </xf>
    <xf numFmtId="38" fontId="4" fillId="0" borderId="27" xfId="1" applyNumberFormat="1" applyFont="1" applyBorder="1" applyAlignment="1" applyProtection="1">
      <alignment horizontal="right" vertical="center"/>
    </xf>
    <xf numFmtId="178" fontId="4" fillId="0" borderId="28" xfId="1" applyNumberFormat="1" applyFont="1" applyBorder="1" applyAlignment="1" applyProtection="1">
      <alignment horizontal="right" vertical="center"/>
    </xf>
    <xf numFmtId="178" fontId="4" fillId="0" borderId="29" xfId="1" applyNumberFormat="1" applyFont="1" applyBorder="1" applyAlignment="1" applyProtection="1">
      <alignment horizontal="right" vertical="center"/>
    </xf>
    <xf numFmtId="178" fontId="4" fillId="0" borderId="20" xfId="1" applyNumberFormat="1" applyFont="1" applyBorder="1" applyAlignment="1" applyProtection="1">
      <alignment horizontal="left" vertical="center"/>
    </xf>
    <xf numFmtId="178" fontId="4" fillId="0" borderId="21"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178" fontId="4" fillId="0" borderId="39"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40" xfId="1" applyNumberFormat="1" applyFont="1" applyBorder="1" applyAlignment="1" applyProtection="1">
      <alignment horizontal="left" vertical="center"/>
    </xf>
    <xf numFmtId="178" fontId="4" fillId="0" borderId="27" xfId="1" quotePrefix="1" applyNumberFormat="1" applyFont="1" applyBorder="1" applyAlignment="1" applyProtection="1">
      <alignment horizontal="left" vertical="center"/>
    </xf>
    <xf numFmtId="178" fontId="4" fillId="0" borderId="28" xfId="1" quotePrefix="1" applyNumberFormat="1" applyFont="1" applyBorder="1" applyAlignment="1" applyProtection="1">
      <alignment horizontal="left" vertical="center"/>
    </xf>
    <xf numFmtId="178" fontId="4" fillId="0" borderId="29" xfId="1" quotePrefix="1" applyNumberFormat="1" applyFont="1" applyBorder="1" applyAlignment="1" applyProtection="1">
      <alignment horizontal="left" vertical="center"/>
    </xf>
    <xf numFmtId="185" fontId="4" fillId="0" borderId="27" xfId="1" applyNumberFormat="1" applyFont="1" applyBorder="1" applyAlignment="1" applyProtection="1">
      <alignment horizontal="right" vertical="center"/>
    </xf>
    <xf numFmtId="184" fontId="4" fillId="0" borderId="28" xfId="1" applyNumberFormat="1" applyFont="1" applyBorder="1" applyAlignment="1" applyProtection="1">
      <alignment horizontal="right" vertical="center"/>
    </xf>
    <xf numFmtId="184" fontId="4" fillId="0" borderId="29" xfId="1" applyNumberFormat="1" applyFont="1" applyBorder="1" applyAlignment="1" applyProtection="1">
      <alignment horizontal="righ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0" fontId="12" fillId="0" borderId="24" xfId="0" applyFont="1" applyBorder="1" applyProtection="1">
      <alignment vertical="center"/>
    </xf>
    <xf numFmtId="0" fontId="18" fillId="0" borderId="18" xfId="0" applyFont="1" applyBorder="1" applyAlignment="1" applyProtection="1">
      <alignment horizontal="left" vertical="center" wrapText="1"/>
    </xf>
    <xf numFmtId="180" fontId="4" fillId="0" borderId="44" xfId="0" applyNumberFormat="1" applyFont="1" applyBorder="1" applyProtection="1">
      <alignment vertical="center"/>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21" xfId="1" applyFont="1" applyBorder="1" applyAlignment="1" applyProtection="1">
      <alignment horizontal="center" vertical="center"/>
    </xf>
    <xf numFmtId="177" fontId="4" fillId="0" borderId="25"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34" xfId="0" applyNumberFormat="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1" xfId="2" applyFont="1" applyBorder="1" applyAlignment="1" applyProtection="1">
      <alignment horizontal="center" vertical="center" wrapText="1"/>
    </xf>
    <xf numFmtId="0" fontId="4" fillId="0" borderId="23" xfId="2" applyFont="1" applyBorder="1" applyAlignment="1" applyProtection="1">
      <alignment horizontal="center" vertical="center" wrapText="1"/>
    </xf>
    <xf numFmtId="183" fontId="4" fillId="0" borderId="0" xfId="1" applyNumberFormat="1" applyFont="1" applyProtection="1">
      <alignment vertical="center"/>
    </xf>
    <xf numFmtId="0" fontId="15" fillId="0" borderId="44" xfId="0" applyFont="1" applyBorder="1" applyProtection="1">
      <alignment vertical="center"/>
    </xf>
    <xf numFmtId="0" fontId="4" fillId="0" borderId="24" xfId="0" applyFont="1" applyBorder="1" applyAlignment="1" applyProtection="1">
      <alignment horizontal="left" vertical="center"/>
    </xf>
    <xf numFmtId="0" fontId="4" fillId="0" borderId="0" xfId="0" applyFont="1" applyAlignment="1" applyProtection="1">
      <alignment horizontal="left" vertical="center"/>
    </xf>
    <xf numFmtId="14" fontId="4" fillId="0" borderId="0" xfId="0" applyNumberFormat="1" applyFont="1" applyAlignment="1" applyProtection="1">
      <alignment horizontal="left" vertical="center"/>
    </xf>
    <xf numFmtId="0" fontId="4" fillId="0" borderId="26" xfId="0" applyFont="1" applyBorder="1" applyAlignment="1" applyProtection="1">
      <alignment horizontal="left" vertical="center"/>
    </xf>
    <xf numFmtId="178" fontId="4" fillId="0" borderId="21" xfId="1" applyNumberFormat="1" applyFont="1" applyBorder="1" applyProtection="1">
      <alignment vertical="center"/>
    </xf>
    <xf numFmtId="178" fontId="4" fillId="0" borderId="23" xfId="1" applyNumberFormat="1" applyFont="1" applyBorder="1" applyProtection="1">
      <alignment vertical="center"/>
    </xf>
    <xf numFmtId="178" fontId="4" fillId="0" borderId="6" xfId="1" applyNumberFormat="1" applyFont="1" applyBorder="1" applyProtection="1">
      <alignment vertical="center"/>
    </xf>
    <xf numFmtId="0" fontId="4" fillId="0" borderId="24" xfId="2" applyFont="1" applyBorder="1" applyAlignment="1" applyProtection="1">
      <alignment horizontal="center" vertical="center" wrapText="1"/>
    </xf>
    <xf numFmtId="0" fontId="4" fillId="0" borderId="0" xfId="2" applyFont="1" applyAlignment="1" applyProtection="1">
      <alignment horizontal="center" vertical="center" wrapText="1"/>
    </xf>
    <xf numFmtId="0" fontId="4" fillId="0" borderId="26" xfId="2" applyFont="1" applyBorder="1" applyAlignment="1" applyProtection="1">
      <alignment horizontal="center" vertical="center" wrapText="1"/>
    </xf>
    <xf numFmtId="0" fontId="4" fillId="0" borderId="22" xfId="0" applyFont="1" applyBorder="1" applyAlignment="1" applyProtection="1">
      <alignment horizontal="left" vertical="center"/>
    </xf>
    <xf numFmtId="0" fontId="4" fillId="0" borderId="18" xfId="0" applyFont="1" applyBorder="1" applyAlignment="1" applyProtection="1">
      <alignment horizontal="left" vertical="center"/>
    </xf>
    <xf numFmtId="14" fontId="4" fillId="0" borderId="18" xfId="0" applyNumberFormat="1" applyFont="1" applyBorder="1" applyAlignment="1" applyProtection="1">
      <alignment horizontal="left" vertical="center"/>
    </xf>
    <xf numFmtId="0" fontId="4" fillId="0" borderId="19" xfId="0" applyFont="1" applyBorder="1" applyAlignment="1" applyProtection="1">
      <alignment horizontal="left" vertical="center"/>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78" fontId="4" fillId="0" borderId="19" xfId="1" applyNumberFormat="1" applyFont="1" applyBorder="1" applyProtection="1">
      <alignment vertical="center"/>
    </xf>
    <xf numFmtId="0" fontId="4" fillId="0" borderId="22" xfId="2" applyFont="1" applyBorder="1" applyAlignment="1" applyProtection="1">
      <alignment horizontal="center" vertical="center" wrapText="1"/>
    </xf>
    <xf numFmtId="0" fontId="4" fillId="0" borderId="18" xfId="2" applyFont="1" applyBorder="1" applyAlignment="1" applyProtection="1">
      <alignment horizontal="center" vertical="center" wrapText="1"/>
    </xf>
    <xf numFmtId="0" fontId="4" fillId="0" borderId="19" xfId="2" applyFont="1" applyBorder="1" applyAlignment="1" applyProtection="1">
      <alignment horizontal="center" vertical="center" wrapText="1"/>
    </xf>
    <xf numFmtId="0" fontId="4" fillId="0" borderId="15" xfId="2" applyFont="1" applyBorder="1" applyAlignment="1" applyProtection="1">
      <alignment horizontal="left" vertical="center"/>
    </xf>
    <xf numFmtId="0" fontId="4" fillId="0" borderId="4" xfId="2" applyFont="1" applyBorder="1" applyAlignment="1" applyProtection="1">
      <alignment horizontal="left" vertical="center"/>
    </xf>
    <xf numFmtId="38" fontId="4" fillId="0" borderId="4" xfId="2" applyNumberFormat="1"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16" xfId="2" applyFont="1" applyBorder="1" applyAlignment="1" applyProtection="1">
      <alignment horizontal="left" vertical="center"/>
    </xf>
    <xf numFmtId="0" fontId="4" fillId="0" borderId="9" xfId="2" applyFont="1" applyBorder="1" applyAlignment="1" applyProtection="1">
      <alignment horizontal="left" vertical="center"/>
    </xf>
    <xf numFmtId="38" fontId="4" fillId="0" borderId="9" xfId="2" applyNumberFormat="1"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42" xfId="2" applyFont="1" applyBorder="1" applyAlignment="1" applyProtection="1">
      <alignment horizontal="left" vertical="center"/>
    </xf>
    <xf numFmtId="38" fontId="4" fillId="0" borderId="42" xfId="2" applyNumberFormat="1"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0" borderId="28" xfId="0" applyNumberFormat="1" applyFont="1" applyBorder="1" applyAlignment="1" applyProtection="1">
      <alignment horizontal="left" vertical="center"/>
    </xf>
    <xf numFmtId="0" fontId="4" fillId="0" borderId="29" xfId="0" applyFont="1" applyBorder="1" applyAlignment="1" applyProtection="1">
      <alignment horizontal="left" vertical="center"/>
    </xf>
    <xf numFmtId="38" fontId="4" fillId="0" borderId="28" xfId="1" applyNumberFormat="1" applyFont="1" applyBorder="1" applyAlignment="1" applyProtection="1">
      <alignment horizontal="right" vertical="center"/>
    </xf>
    <xf numFmtId="38" fontId="4" fillId="0" borderId="50" xfId="1" applyNumberFormat="1" applyFont="1" applyBorder="1" applyAlignment="1" applyProtection="1">
      <alignment horizontal="right" vertical="center"/>
    </xf>
    <xf numFmtId="38" fontId="4" fillId="0" borderId="46" xfId="1" applyNumberFormat="1" applyFont="1" applyBorder="1" applyAlignment="1" applyProtection="1">
      <alignment horizontal="right" vertical="center"/>
    </xf>
    <xf numFmtId="38" fontId="4" fillId="0" borderId="29" xfId="1" applyNumberFormat="1" applyFont="1" applyBorder="1" applyAlignment="1" applyProtection="1">
      <alignment horizontal="right" vertical="center"/>
    </xf>
    <xf numFmtId="178" fontId="4" fillId="0" borderId="50" xfId="1" applyNumberFormat="1" applyFont="1" applyBorder="1" applyAlignment="1" applyProtection="1">
      <alignment horizontal="right" vertical="center"/>
    </xf>
    <xf numFmtId="0" fontId="13" fillId="0" borderId="0" xfId="2" applyFont="1" applyAlignment="1" applyProtection="1">
      <alignment vertical="top"/>
    </xf>
    <xf numFmtId="0" fontId="4" fillId="0" borderId="21" xfId="0" applyFont="1" applyBorder="1" applyAlignment="1" applyProtection="1">
      <alignment horizontal="left" vertical="center"/>
    </xf>
    <xf numFmtId="49" fontId="4" fillId="0" borderId="21" xfId="1" applyNumberFormat="1" applyFont="1" applyBorder="1" applyAlignment="1" applyProtection="1">
      <alignment horizontal="right" vertical="center"/>
    </xf>
    <xf numFmtId="178" fontId="4" fillId="0" borderId="21" xfId="1" applyNumberFormat="1" applyFont="1" applyBorder="1" applyAlignment="1" applyProtection="1">
      <alignment horizontal="right" vertical="center"/>
    </xf>
    <xf numFmtId="180" fontId="4" fillId="0" borderId="22" xfId="0" applyNumberFormat="1" applyFont="1" applyBorder="1" applyProtection="1">
      <alignment vertical="center"/>
    </xf>
    <xf numFmtId="0" fontId="4" fillId="0" borderId="18" xfId="0" applyFont="1" applyBorder="1" applyAlignment="1" applyProtection="1">
      <alignment horizontal="lef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49" fontId="4" fillId="0" borderId="0" xfId="1" applyNumberFormat="1" applyFont="1" applyAlignment="1" applyProtection="1">
      <alignment horizontal="right" vertical="center"/>
    </xf>
    <xf numFmtId="0" fontId="11" fillId="0" borderId="0" xfId="0" applyFont="1" applyProtection="1">
      <alignment vertical="center"/>
    </xf>
    <xf numFmtId="0" fontId="11" fillId="0" borderId="26" xfId="0" applyFont="1" applyBorder="1" applyProtection="1">
      <alignment vertical="center"/>
    </xf>
    <xf numFmtId="0" fontId="11" fillId="0" borderId="0" xfId="0" applyFont="1" applyAlignment="1" applyProtection="1">
      <alignment vertical="top"/>
    </xf>
    <xf numFmtId="0" fontId="18" fillId="0" borderId="0" xfId="2" applyFont="1" applyAlignment="1" applyProtection="1">
      <alignment vertical="top"/>
    </xf>
    <xf numFmtId="0" fontId="13" fillId="0" borderId="26" xfId="2" applyFont="1" applyBorder="1" applyAlignment="1" applyProtection="1">
      <alignment vertical="top"/>
    </xf>
    <xf numFmtId="0" fontId="4" fillId="0" borderId="0" xfId="1" applyFont="1" applyAlignment="1" applyProtection="1">
      <alignment horizontal="left" vertical="center"/>
    </xf>
    <xf numFmtId="0" fontId="13" fillId="0" borderId="0" xfId="2" applyFont="1" applyAlignment="1" applyProtection="1">
      <alignment horizontal="right" vertical="top"/>
    </xf>
    <xf numFmtId="0" fontId="13" fillId="0" borderId="18" xfId="0" applyFont="1" applyBorder="1" applyAlignment="1" applyProtection="1">
      <alignment horizontal="left" vertical="center" wrapText="1"/>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30" xfId="2" applyFont="1" applyBorder="1" applyAlignment="1" applyProtection="1">
      <alignment horizontal="center" vertical="center"/>
    </xf>
    <xf numFmtId="177" fontId="4" fillId="0" borderId="30" xfId="0" applyNumberFormat="1"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21" xfId="2" applyFont="1" applyBorder="1" applyAlignment="1" applyProtection="1">
      <alignment horizontal="left" vertical="center"/>
    </xf>
    <xf numFmtId="0" fontId="4" fillId="0" borderId="56" xfId="2" applyFont="1" applyBorder="1" applyAlignment="1" applyProtection="1">
      <alignment horizontal="left" vertical="center"/>
    </xf>
    <xf numFmtId="0" fontId="4" fillId="0" borderId="30" xfId="2" applyFont="1" applyBorder="1" applyAlignment="1" applyProtection="1">
      <alignment horizontal="left" vertical="center" wrapText="1"/>
    </xf>
    <xf numFmtId="0" fontId="4" fillId="0" borderId="30" xfId="2"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2" xfId="2" applyFont="1" applyBorder="1" applyAlignment="1" applyProtection="1">
      <alignment horizontal="left" vertical="center" wrapText="1"/>
    </xf>
    <xf numFmtId="0" fontId="4" fillId="0" borderId="34" xfId="2" applyFont="1" applyBorder="1" applyAlignment="1" applyProtection="1">
      <alignment horizontal="left" vertical="center" wrapText="1"/>
    </xf>
    <xf numFmtId="0" fontId="4" fillId="0" borderId="44" xfId="2" applyFont="1" applyBorder="1" applyProtection="1">
      <alignment vertical="center"/>
    </xf>
    <xf numFmtId="180" fontId="4" fillId="0" borderId="55" xfId="0" applyNumberFormat="1" applyFont="1" applyBorder="1" applyAlignment="1" applyProtection="1">
      <alignment horizontal="center" vertical="center"/>
    </xf>
    <xf numFmtId="0" fontId="4" fillId="0" borderId="20" xfId="12" applyFont="1" applyBorder="1" applyAlignment="1" applyProtection="1">
      <alignment horizontal="center" vertical="center" textRotation="255" wrapText="1"/>
    </xf>
    <xf numFmtId="0" fontId="4" fillId="0" borderId="3" xfId="12" applyFont="1" applyBorder="1" applyProtection="1">
      <alignment vertical="center"/>
    </xf>
    <xf numFmtId="0" fontId="4" fillId="0" borderId="4" xfId="12" applyFont="1" applyBorder="1" applyProtection="1">
      <alignment vertical="center"/>
    </xf>
    <xf numFmtId="0" fontId="4" fillId="0" borderId="5" xfId="12" applyFont="1" applyBorder="1" applyProtection="1">
      <alignment vertical="center"/>
    </xf>
    <xf numFmtId="0" fontId="4" fillId="3" borderId="57" xfId="12" applyFont="1" applyFill="1" applyBorder="1" applyAlignment="1" applyProtection="1">
      <alignment horizontal="left" vertical="center"/>
    </xf>
    <xf numFmtId="0" fontId="4" fillId="0" borderId="56" xfId="0" applyFont="1" applyBorder="1" applyAlignment="1" applyProtection="1">
      <alignment horizontal="left" vertical="center"/>
    </xf>
    <xf numFmtId="0" fontId="4" fillId="0" borderId="44" xfId="0" applyFont="1" applyBorder="1" applyProtection="1">
      <alignment vertical="center"/>
    </xf>
    <xf numFmtId="0" fontId="4" fillId="5" borderId="0" xfId="2" applyFont="1" applyFill="1" applyProtection="1">
      <alignment vertical="center"/>
    </xf>
    <xf numFmtId="180" fontId="4" fillId="0" borderId="51" xfId="0" applyNumberFormat="1" applyFont="1" applyBorder="1" applyAlignment="1" applyProtection="1">
      <alignment horizontal="center" vertical="center"/>
    </xf>
    <xf numFmtId="0" fontId="4" fillId="0" borderId="24" xfId="12" applyFont="1" applyBorder="1" applyAlignment="1" applyProtection="1">
      <alignment horizontal="center" vertical="center" textRotation="255"/>
    </xf>
    <xf numFmtId="0" fontId="4" fillId="0" borderId="8" xfId="12" applyFont="1" applyBorder="1" applyProtection="1">
      <alignment vertical="center"/>
    </xf>
    <xf numFmtId="0" fontId="4" fillId="0" borderId="9" xfId="12" applyFont="1" applyBorder="1" applyProtection="1">
      <alignment vertical="center"/>
    </xf>
    <xf numFmtId="0" fontId="4" fillId="0" borderId="10" xfId="12" applyFont="1" applyBorder="1" applyProtection="1">
      <alignment vertical="center"/>
    </xf>
    <xf numFmtId="0" fontId="4" fillId="3" borderId="58" xfId="12" applyFont="1" applyFill="1" applyBorder="1" applyAlignment="1" applyProtection="1">
      <alignment horizontal="left" vertical="center"/>
    </xf>
    <xf numFmtId="0" fontId="4" fillId="0" borderId="59" xfId="0" applyFont="1" applyBorder="1" applyAlignment="1" applyProtection="1">
      <alignment horizontal="left" vertical="center"/>
    </xf>
    <xf numFmtId="180" fontId="4" fillId="0" borderId="72" xfId="0" applyNumberFormat="1" applyFont="1" applyBorder="1" applyAlignment="1" applyProtection="1">
      <alignment horizontal="center" vertical="center"/>
    </xf>
    <xf numFmtId="0" fontId="4" fillId="0" borderId="22" xfId="12" applyFont="1" applyBorder="1" applyAlignment="1" applyProtection="1">
      <alignment horizontal="center" vertical="center" textRotation="255"/>
    </xf>
    <xf numFmtId="0" fontId="4" fillId="0" borderId="12" xfId="12" applyFont="1" applyBorder="1" applyProtection="1">
      <alignment vertical="center"/>
    </xf>
    <xf numFmtId="0" fontId="4" fillId="0" borderId="13" xfId="12" applyFont="1" applyBorder="1" applyProtection="1">
      <alignment vertical="center"/>
    </xf>
    <xf numFmtId="0" fontId="4" fillId="0" borderId="14" xfId="12" applyFont="1" applyBorder="1" applyProtection="1">
      <alignment vertical="center"/>
    </xf>
    <xf numFmtId="0" fontId="4" fillId="3" borderId="53" xfId="12" applyFont="1" applyFill="1" applyBorder="1" applyAlignment="1" applyProtection="1">
      <alignment horizontal="left" vertical="center"/>
    </xf>
    <xf numFmtId="0" fontId="4" fillId="0" borderId="61" xfId="0" applyFont="1" applyBorder="1" applyAlignment="1" applyProtection="1">
      <alignment horizontal="left" vertical="center"/>
    </xf>
    <xf numFmtId="0" fontId="4" fillId="0" borderId="47" xfId="0" applyFont="1" applyBorder="1" applyProtection="1">
      <alignment vertical="center"/>
    </xf>
    <xf numFmtId="0" fontId="4" fillId="0" borderId="21" xfId="0" applyFont="1" applyBorder="1" applyProtection="1">
      <alignment vertical="center"/>
    </xf>
    <xf numFmtId="49" fontId="4" fillId="0" borderId="24" xfId="12" applyNumberFormat="1" applyFont="1" applyBorder="1" applyAlignment="1" applyProtection="1">
      <alignment horizontal="center" vertical="center" textRotation="255" wrapText="1"/>
    </xf>
    <xf numFmtId="0" fontId="4" fillId="0" borderId="73" xfId="2" applyFont="1" applyBorder="1" applyAlignment="1" applyProtection="1">
      <alignment horizontal="center" vertical="center" textRotation="255"/>
    </xf>
    <xf numFmtId="0" fontId="4" fillId="0" borderId="60" xfId="0" applyFont="1" applyBorder="1" applyProtection="1">
      <alignment vertical="center"/>
    </xf>
    <xf numFmtId="0" fontId="4" fillId="0" borderId="58" xfId="2" applyFont="1" applyBorder="1" applyAlignment="1" applyProtection="1">
      <alignment horizontal="center" vertical="center" textRotation="255"/>
    </xf>
    <xf numFmtId="0" fontId="4" fillId="0" borderId="24" xfId="12" applyFont="1" applyBorder="1" applyAlignment="1" applyProtection="1">
      <alignment horizontal="center" vertical="center" textRotation="255" wrapText="1"/>
    </xf>
    <xf numFmtId="180" fontId="4" fillId="0" borderId="75" xfId="0" applyNumberFormat="1" applyFont="1" applyBorder="1" applyAlignment="1" applyProtection="1">
      <alignment horizontal="center" vertical="center"/>
    </xf>
    <xf numFmtId="0" fontId="4" fillId="0" borderId="22" xfId="12" applyFont="1" applyBorder="1" applyAlignment="1" applyProtection="1">
      <alignment horizontal="center" vertical="center" textRotation="255" wrapText="1"/>
    </xf>
    <xf numFmtId="0" fontId="4" fillId="0" borderId="62" xfId="0" applyFont="1" applyBorder="1" applyProtection="1">
      <alignment vertical="center"/>
    </xf>
    <xf numFmtId="0" fontId="4" fillId="0" borderId="18" xfId="0" applyFont="1" applyBorder="1" applyProtection="1">
      <alignment vertical="center"/>
    </xf>
    <xf numFmtId="180" fontId="4" fillId="0" borderId="74" xfId="0" applyNumberFormat="1" applyFont="1" applyBorder="1" applyAlignment="1" applyProtection="1">
      <alignment horizontal="center" vertical="center"/>
    </xf>
    <xf numFmtId="0" fontId="4" fillId="0" borderId="68" xfId="12" applyFont="1" applyBorder="1" applyAlignment="1" applyProtection="1">
      <alignment horizontal="center" vertical="center" textRotation="255"/>
    </xf>
    <xf numFmtId="0" fontId="4" fillId="0" borderId="3" xfId="12" applyFont="1" applyBorder="1" applyAlignment="1" applyProtection="1">
      <alignment horizontal="left" vertical="center"/>
    </xf>
    <xf numFmtId="0" fontId="4" fillId="0" borderId="4" xfId="12" applyFont="1" applyBorder="1" applyAlignment="1" applyProtection="1">
      <alignment horizontal="left" vertical="center"/>
    </xf>
    <xf numFmtId="0" fontId="4" fillId="0" borderId="5" xfId="12" applyFont="1" applyBorder="1" applyAlignment="1" applyProtection="1">
      <alignment horizontal="left" vertical="center"/>
    </xf>
    <xf numFmtId="0" fontId="4" fillId="0" borderId="47" xfId="0" applyFont="1" applyBorder="1" applyAlignment="1" applyProtection="1">
      <alignment horizontal="left" vertical="center"/>
    </xf>
    <xf numFmtId="0" fontId="4" fillId="0" borderId="7" xfId="12" applyFont="1" applyBorder="1" applyAlignment="1" applyProtection="1">
      <alignment horizontal="left" vertical="center"/>
    </xf>
    <xf numFmtId="0" fontId="4" fillId="0" borderId="60" xfId="0" applyFont="1" applyBorder="1" applyAlignment="1" applyProtection="1">
      <alignment horizontal="left" vertical="center"/>
    </xf>
    <xf numFmtId="0" fontId="4" fillId="0" borderId="70" xfId="12" applyFont="1" applyBorder="1" applyAlignment="1" applyProtection="1">
      <alignment horizontal="center" vertical="center" textRotation="255"/>
    </xf>
    <xf numFmtId="0" fontId="4" fillId="0" borderId="71" xfId="12" applyFont="1" applyBorder="1" applyAlignment="1" applyProtection="1">
      <alignment horizontal="left" vertical="center"/>
    </xf>
    <xf numFmtId="0" fontId="4" fillId="0" borderId="35" xfId="0" applyFont="1" applyBorder="1" applyAlignment="1" applyProtection="1">
      <alignment horizontal="left" vertical="center"/>
    </xf>
    <xf numFmtId="0" fontId="4" fillId="0" borderId="36" xfId="0" applyFont="1" applyBorder="1" applyAlignment="1" applyProtection="1">
      <alignment horizontal="left" vertical="center"/>
    </xf>
    <xf numFmtId="0" fontId="4" fillId="0" borderId="33" xfId="0" applyFont="1" applyBorder="1" applyAlignment="1" applyProtection="1">
      <alignment horizontal="left" vertical="center"/>
    </xf>
    <xf numFmtId="180" fontId="4" fillId="0" borderId="69" xfId="0" applyNumberFormat="1" applyFont="1" applyBorder="1" applyAlignment="1" applyProtection="1">
      <alignment horizontal="center" vertical="center"/>
    </xf>
    <xf numFmtId="180" fontId="4" fillId="0" borderId="2" xfId="0" applyNumberFormat="1" applyFont="1" applyBorder="1" applyProtection="1">
      <alignment vertical="center"/>
    </xf>
    <xf numFmtId="0" fontId="4" fillId="3" borderId="64" xfId="12" applyFont="1" applyFill="1" applyBorder="1" applyAlignment="1" applyProtection="1">
      <alignment horizontal="left" vertical="center"/>
    </xf>
    <xf numFmtId="0" fontId="4" fillId="0" borderId="65" xfId="0" applyFont="1" applyBorder="1" applyAlignment="1" applyProtection="1">
      <alignment horizontal="left" vertical="center"/>
    </xf>
    <xf numFmtId="0" fontId="4" fillId="0" borderId="66" xfId="0" applyFont="1" applyBorder="1" applyAlignment="1" applyProtection="1">
      <alignment horizontal="left" vertical="center"/>
    </xf>
    <xf numFmtId="0" fontId="4" fillId="0" borderId="67" xfId="0" applyFont="1" applyBorder="1" applyAlignment="1" applyProtection="1">
      <alignment horizontal="left" vertical="center"/>
    </xf>
    <xf numFmtId="0" fontId="4" fillId="0" borderId="56" xfId="0" applyFont="1" applyBorder="1" applyAlignment="1" applyProtection="1">
      <alignment horizontal="center" vertical="center" textRotation="255" wrapText="1"/>
    </xf>
    <xf numFmtId="0" fontId="4" fillId="0" borderId="45" xfId="12" applyFont="1" applyBorder="1" applyAlignment="1" applyProtection="1">
      <alignment horizontal="left" vertical="center"/>
    </xf>
    <xf numFmtId="0" fontId="4" fillId="0" borderId="59" xfId="0" applyFont="1" applyBorder="1" applyAlignment="1" applyProtection="1">
      <alignment horizontal="center" vertical="center" textRotation="255" wrapText="1"/>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61" xfId="0" applyFont="1" applyBorder="1" applyAlignment="1" applyProtection="1">
      <alignment horizontal="center" vertical="center" textRotation="255" wrapText="1"/>
    </xf>
    <xf numFmtId="0" fontId="4" fillId="0" borderId="62" xfId="0" applyFont="1" applyBorder="1" applyAlignment="1" applyProtection="1">
      <alignment horizontal="left" vertical="center"/>
    </xf>
    <xf numFmtId="0" fontId="7" fillId="0" borderId="26" xfId="0" applyFont="1" applyBorder="1" applyProtection="1">
      <alignment vertical="center"/>
    </xf>
    <xf numFmtId="0" fontId="7" fillId="0" borderId="0" xfId="0" applyFont="1" applyProtection="1">
      <alignment vertical="center"/>
    </xf>
    <xf numFmtId="0" fontId="13" fillId="0" borderId="21" xfId="0" applyFont="1" applyBorder="1" applyAlignment="1" applyProtection="1">
      <alignment horizontal="right" vertical="center"/>
    </xf>
    <xf numFmtId="0" fontId="23" fillId="0" borderId="0" xfId="0" applyFont="1" applyProtection="1">
      <alignment vertical="center"/>
    </xf>
    <xf numFmtId="0" fontId="13" fillId="0" borderId="26" xfId="0" applyFont="1" applyBorder="1" applyProtection="1">
      <alignment vertical="center"/>
    </xf>
    <xf numFmtId="0" fontId="4" fillId="0" borderId="20" xfId="12" applyFont="1" applyBorder="1" applyAlignment="1" applyProtection="1">
      <alignment horizontal="left" vertical="center"/>
    </xf>
    <xf numFmtId="0" fontId="4" fillId="0" borderId="21" xfId="12" applyFont="1" applyBorder="1" applyAlignment="1" applyProtection="1">
      <alignment horizontal="left" vertical="center"/>
    </xf>
    <xf numFmtId="0" fontId="4" fillId="0" borderId="56" xfId="12" applyFont="1" applyBorder="1" applyAlignment="1" applyProtection="1">
      <alignment horizontal="left" vertical="center"/>
    </xf>
    <xf numFmtId="182" fontId="4" fillId="0" borderId="47" xfId="12" applyNumberFormat="1" applyFont="1" applyBorder="1" applyAlignment="1" applyProtection="1">
      <alignment horizontal="center" vertical="center"/>
    </xf>
    <xf numFmtId="182" fontId="4" fillId="0" borderId="21" xfId="12" applyNumberFormat="1" applyFont="1" applyBorder="1" applyAlignment="1" applyProtection="1">
      <alignment horizontal="center" vertical="center"/>
    </xf>
    <xf numFmtId="0" fontId="11" fillId="4" borderId="24" xfId="0" applyFont="1" applyFill="1" applyBorder="1" applyAlignment="1" applyProtection="1">
      <alignment vertical="center" wrapText="1"/>
    </xf>
    <xf numFmtId="0" fontId="11" fillId="4" borderId="0" xfId="0" applyFont="1" applyFill="1" applyAlignment="1" applyProtection="1">
      <alignment vertical="center" wrapText="1"/>
    </xf>
    <xf numFmtId="0" fontId="4" fillId="0" borderId="22" xfId="12" applyFont="1" applyBorder="1" applyAlignment="1" applyProtection="1">
      <alignment horizontal="left" vertical="center"/>
    </xf>
    <xf numFmtId="0" fontId="4" fillId="0" borderId="18" xfId="12" applyFont="1" applyBorder="1" applyAlignment="1" applyProtection="1">
      <alignment horizontal="left" vertical="center"/>
    </xf>
    <xf numFmtId="0" fontId="4" fillId="0" borderId="61" xfId="12" applyFont="1" applyBorder="1" applyAlignment="1" applyProtection="1">
      <alignment horizontal="left" vertical="center"/>
    </xf>
    <xf numFmtId="182" fontId="4" fillId="0" borderId="62" xfId="12" applyNumberFormat="1" applyFont="1" applyBorder="1" applyAlignment="1" applyProtection="1">
      <alignment horizontal="center" vertical="center"/>
    </xf>
    <xf numFmtId="182" fontId="4" fillId="0" borderId="18" xfId="12" applyNumberFormat="1" applyFont="1" applyBorder="1" applyAlignment="1" applyProtection="1">
      <alignment horizontal="center" vertical="center"/>
    </xf>
    <xf numFmtId="0" fontId="4" fillId="0" borderId="68" xfId="2" applyFont="1" applyBorder="1" applyAlignment="1" applyProtection="1">
      <alignment horizontal="center" vertical="center" textRotation="255"/>
    </xf>
    <xf numFmtId="0" fontId="4" fillId="0" borderId="59" xfId="6" applyFont="1" applyBorder="1" applyAlignment="1" applyProtection="1">
      <alignment horizontal="center" vertical="center"/>
    </xf>
    <xf numFmtId="0" fontId="4" fillId="0" borderId="60" xfId="6" applyFont="1" applyBorder="1" applyAlignment="1" applyProtection="1">
      <alignment horizontal="left" vertical="center"/>
    </xf>
    <xf numFmtId="0" fontId="4" fillId="0" borderId="0" xfId="6" applyFont="1" applyAlignment="1" applyProtection="1">
      <alignment horizontal="left" vertical="center"/>
    </xf>
    <xf numFmtId="0" fontId="4" fillId="0" borderId="59" xfId="6" applyFont="1" applyBorder="1" applyAlignment="1" applyProtection="1">
      <alignment horizontal="left" vertical="center"/>
    </xf>
    <xf numFmtId="0" fontId="4" fillId="0" borderId="8" xfId="6" applyFont="1" applyBorder="1" applyAlignment="1" applyProtection="1">
      <alignment horizontal="left" vertical="center"/>
    </xf>
    <xf numFmtId="0" fontId="4" fillId="0" borderId="9" xfId="6" applyFont="1" applyBorder="1" applyAlignment="1" applyProtection="1">
      <alignment horizontal="left" vertical="center"/>
    </xf>
    <xf numFmtId="0" fontId="4" fillId="0" borderId="10" xfId="6" applyFont="1" applyBorder="1" applyAlignment="1" applyProtection="1">
      <alignment horizontal="left" vertical="center"/>
    </xf>
    <xf numFmtId="0" fontId="4" fillId="0" borderId="35" xfId="6" applyFont="1" applyBorder="1" applyAlignment="1" applyProtection="1">
      <alignment horizontal="left" vertical="center"/>
    </xf>
    <xf numFmtId="0" fontId="4" fillId="0" borderId="36" xfId="6" applyFont="1" applyBorder="1" applyAlignment="1" applyProtection="1">
      <alignment horizontal="left" vertical="center"/>
    </xf>
    <xf numFmtId="0" fontId="4" fillId="0" borderId="33" xfId="6" applyFont="1" applyBorder="1" applyAlignment="1" applyProtection="1">
      <alignment horizontal="left" vertical="center"/>
    </xf>
    <xf numFmtId="0" fontId="4" fillId="0" borderId="33" xfId="6" applyFont="1" applyBorder="1" applyAlignment="1" applyProtection="1">
      <alignment horizontal="center" vertical="center"/>
    </xf>
    <xf numFmtId="0" fontId="4" fillId="0" borderId="52" xfId="6" applyFont="1" applyBorder="1" applyAlignment="1" applyProtection="1">
      <alignment horizontal="center" vertical="center"/>
    </xf>
    <xf numFmtId="0" fontId="4" fillId="0" borderId="52" xfId="6" applyFont="1" applyBorder="1" applyAlignment="1" applyProtection="1">
      <alignment horizontal="center" vertical="center" textRotation="255"/>
    </xf>
    <xf numFmtId="0" fontId="4" fillId="0" borderId="59" xfId="6" applyFont="1" applyBorder="1" applyAlignment="1" applyProtection="1">
      <alignment horizontal="center" vertical="center" textRotation="255"/>
    </xf>
    <xf numFmtId="0" fontId="4" fillId="0" borderId="33" xfId="6" applyFont="1" applyBorder="1" applyAlignment="1" applyProtection="1">
      <alignment horizontal="center" vertical="center" textRotation="255"/>
    </xf>
    <xf numFmtId="0" fontId="4" fillId="0" borderId="31" xfId="2" applyFont="1" applyBorder="1" applyAlignment="1" applyProtection="1">
      <alignment horizontal="center" vertical="center" textRotation="255"/>
    </xf>
    <xf numFmtId="0" fontId="4" fillId="0" borderId="0" xfId="2" applyFont="1" applyAlignment="1" applyProtection="1">
      <alignment horizontal="center" vertical="center" textRotation="255"/>
    </xf>
    <xf numFmtId="0" fontId="4" fillId="0" borderId="70" xfId="2" applyFont="1" applyBorder="1" applyAlignment="1" applyProtection="1">
      <alignment horizontal="center" vertical="center" textRotation="255"/>
    </xf>
    <xf numFmtId="0" fontId="4" fillId="0" borderId="18" xfId="2" applyFont="1" applyBorder="1" applyAlignment="1" applyProtection="1">
      <alignment horizontal="center" vertical="center" textRotation="255"/>
    </xf>
    <xf numFmtId="0" fontId="4" fillId="0" borderId="68" xfId="6" applyFont="1" applyBorder="1" applyAlignment="1" applyProtection="1">
      <alignment horizontal="center" vertical="center" textRotation="255"/>
    </xf>
    <xf numFmtId="0" fontId="4" fillId="0" borderId="3" xfId="6" applyFont="1" applyBorder="1" applyAlignment="1" applyProtection="1">
      <alignment horizontal="left" vertical="center"/>
    </xf>
    <xf numFmtId="0" fontId="4" fillId="0" borderId="4" xfId="6" applyFont="1" applyBorder="1" applyAlignment="1" applyProtection="1">
      <alignment horizontal="left" vertical="center"/>
    </xf>
    <xf numFmtId="0" fontId="4" fillId="0" borderId="5" xfId="6" applyFont="1" applyBorder="1" applyAlignment="1" applyProtection="1">
      <alignment horizontal="left" vertical="center"/>
    </xf>
    <xf numFmtId="0" fontId="4" fillId="0" borderId="32" xfId="2" applyFont="1" applyBorder="1" applyAlignment="1" applyProtection="1">
      <alignment horizontal="center" vertical="center" textRotation="255"/>
    </xf>
    <xf numFmtId="0" fontId="4" fillId="0" borderId="70" xfId="6" applyFont="1" applyBorder="1" applyAlignment="1" applyProtection="1">
      <alignment horizontal="center" vertical="center" textRotation="255"/>
    </xf>
    <xf numFmtId="49" fontId="4" fillId="0" borderId="63" xfId="6" applyNumberFormat="1" applyFont="1" applyBorder="1" applyAlignment="1" applyProtection="1">
      <alignment horizontal="left" vertical="center"/>
    </xf>
    <xf numFmtId="49" fontId="4" fillId="0" borderId="31" xfId="6" applyNumberFormat="1" applyFont="1" applyBorder="1" applyAlignment="1" applyProtection="1">
      <alignment horizontal="left" vertical="center"/>
    </xf>
    <xf numFmtId="49" fontId="4" fillId="0" borderId="52" xfId="6" applyNumberFormat="1" applyFont="1" applyBorder="1" applyAlignment="1" applyProtection="1">
      <alignment horizontal="left" vertical="center"/>
    </xf>
    <xf numFmtId="0" fontId="4" fillId="0" borderId="21" xfId="2" applyFont="1" applyBorder="1" applyProtection="1">
      <alignment vertical="center"/>
    </xf>
    <xf numFmtId="0" fontId="13" fillId="0" borderId="21" xfId="2" applyFont="1" applyBorder="1" applyAlignment="1" applyProtection="1">
      <alignment vertical="top"/>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8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FFE1FF"/>
      <color rgb="FFEEAAFC"/>
      <color rgb="FF000000"/>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C326"/>
  <sheetViews>
    <sheetView showGridLines="0" tabSelected="1" topLeftCell="B1" zoomScaleNormal="100" zoomScaleSheetLayoutView="100" workbookViewId="0">
      <selection activeCell="B1" sqref="B1"/>
    </sheetView>
  </sheetViews>
  <sheetFormatPr defaultColWidth="9" defaultRowHeight="15.75" customHeight="1" x14ac:dyDescent="0.2"/>
  <cols>
    <col min="1" max="1" width="9.88671875" style="124" hidden="1" customWidth="1"/>
    <col min="2" max="3" width="1.6640625" style="124" customWidth="1"/>
    <col min="4" max="4" width="6.109375" style="124" customWidth="1"/>
    <col min="5" max="5" width="5.109375" style="124" customWidth="1"/>
    <col min="6" max="6" width="4.109375" style="124" customWidth="1"/>
    <col min="7" max="7" width="4.44140625" style="124" customWidth="1"/>
    <col min="8" max="8" width="7.77734375" style="124" customWidth="1"/>
    <col min="9" max="9" width="1.6640625" style="124" customWidth="1"/>
    <col min="10" max="10" width="8.6640625" style="124" customWidth="1"/>
    <col min="11" max="11" width="4.6640625" style="124" customWidth="1"/>
    <col min="12" max="12" width="7.33203125" style="124" customWidth="1"/>
    <col min="13" max="13" width="6.33203125" style="124" customWidth="1"/>
    <col min="14" max="14" width="7.109375" style="124" customWidth="1"/>
    <col min="15" max="15" width="12.109375" style="124" customWidth="1"/>
    <col min="16" max="16" width="6.88671875" style="124" customWidth="1"/>
    <col min="17" max="17" width="12.109375" style="124" customWidth="1"/>
    <col min="18" max="18" width="6.88671875" style="124" customWidth="1"/>
    <col min="19" max="19" width="12.77734375" style="124" customWidth="1"/>
    <col min="20" max="20" width="7.21875" style="124" customWidth="1"/>
    <col min="21" max="25" width="4.77734375" style="124" customWidth="1"/>
    <col min="26" max="26" width="2.6640625" style="124" customWidth="1"/>
    <col min="27" max="27" width="3.6640625" style="124" customWidth="1"/>
    <col min="28" max="29" width="5.6640625" style="124" hidden="1" customWidth="1"/>
    <col min="30" max="16384" width="9" style="124"/>
  </cols>
  <sheetData>
    <row r="1" spans="1:27" ht="30" customHeight="1" x14ac:dyDescent="0.2">
      <c r="A1" s="468" t="s">
        <v>209</v>
      </c>
      <c r="B1" s="119"/>
      <c r="C1" s="120" t="s">
        <v>191</v>
      </c>
      <c r="D1" s="121"/>
      <c r="E1" s="121"/>
      <c r="F1" s="121"/>
      <c r="G1" s="121"/>
      <c r="H1" s="121"/>
      <c r="I1" s="121"/>
      <c r="J1" s="121"/>
      <c r="K1" s="121"/>
      <c r="L1" s="121"/>
      <c r="M1" s="121"/>
      <c r="N1" s="121"/>
      <c r="O1" s="121"/>
      <c r="P1" s="121"/>
      <c r="Q1" s="121"/>
      <c r="R1" s="121"/>
      <c r="S1" s="121"/>
      <c r="T1" s="121"/>
      <c r="U1" s="121"/>
      <c r="V1" s="121"/>
      <c r="W1" s="467" t="s">
        <v>221</v>
      </c>
      <c r="X1" s="122"/>
      <c r="Y1" s="122"/>
      <c r="Z1" s="122"/>
      <c r="AA1" s="123"/>
    </row>
    <row r="2" spans="1:27" ht="15.75" hidden="1" customHeight="1" x14ac:dyDescent="0.2">
      <c r="A2" s="468" t="s">
        <v>9</v>
      </c>
      <c r="B2" s="119"/>
      <c r="C2" s="125"/>
      <c r="D2" s="125"/>
      <c r="AA2" s="123"/>
    </row>
    <row r="3" spans="1:27" ht="30" customHeight="1" x14ac:dyDescent="0.2">
      <c r="A3" s="469" t="s">
        <v>222</v>
      </c>
      <c r="B3" s="126"/>
      <c r="C3" s="124" t="s">
        <v>220</v>
      </c>
      <c r="AA3" s="123"/>
    </row>
    <row r="4" spans="1:27" ht="5.25" customHeight="1" x14ac:dyDescent="0.2">
      <c r="A4" s="126"/>
      <c r="B4" s="126"/>
      <c r="C4" s="127"/>
      <c r="D4" s="128"/>
      <c r="E4" s="128"/>
      <c r="F4" s="128"/>
      <c r="G4" s="128"/>
      <c r="H4" s="128"/>
      <c r="I4" s="128"/>
      <c r="J4" s="128"/>
      <c r="K4" s="128"/>
      <c r="L4" s="128"/>
      <c r="M4" s="128"/>
      <c r="N4" s="128"/>
      <c r="O4" s="128"/>
      <c r="P4" s="128"/>
      <c r="Q4" s="128"/>
      <c r="R4" s="128"/>
      <c r="S4" s="128"/>
      <c r="T4" s="128"/>
      <c r="U4" s="128"/>
      <c r="V4" s="128"/>
      <c r="W4" s="128"/>
      <c r="X4" s="128"/>
      <c r="Y4" s="128"/>
      <c r="Z4" s="129"/>
    </row>
    <row r="5" spans="1:27" ht="15" customHeight="1" x14ac:dyDescent="0.2">
      <c r="A5" s="126"/>
      <c r="B5" s="126"/>
      <c r="C5" s="130" t="s">
        <v>219</v>
      </c>
      <c r="D5" s="131"/>
      <c r="E5" s="131"/>
      <c r="F5" s="131"/>
      <c r="G5" s="131"/>
      <c r="H5" s="131"/>
      <c r="I5" s="131"/>
      <c r="J5" s="131"/>
      <c r="K5" s="131"/>
      <c r="L5" s="131"/>
      <c r="M5" s="131"/>
      <c r="N5" s="131"/>
      <c r="O5" s="131"/>
      <c r="P5" s="131"/>
      <c r="Q5" s="131"/>
      <c r="R5" s="131"/>
      <c r="S5" s="131"/>
      <c r="T5" s="131"/>
      <c r="U5" s="131"/>
      <c r="V5" s="131"/>
      <c r="W5" s="131"/>
      <c r="X5" s="131"/>
      <c r="Y5" s="131"/>
      <c r="Z5" s="132"/>
    </row>
    <row r="6" spans="1:27" ht="15" customHeight="1" x14ac:dyDescent="0.2">
      <c r="A6" s="126"/>
      <c r="B6" s="126"/>
      <c r="C6" s="130" t="s">
        <v>0</v>
      </c>
      <c r="D6" s="131"/>
      <c r="E6" s="131"/>
      <c r="F6" s="131"/>
      <c r="G6" s="131"/>
      <c r="H6" s="131"/>
      <c r="I6" s="131"/>
      <c r="J6" s="131"/>
      <c r="K6" s="131"/>
      <c r="L6" s="131"/>
      <c r="M6" s="131"/>
      <c r="N6" s="131"/>
      <c r="O6" s="131"/>
      <c r="P6" s="131"/>
      <c r="Q6" s="131"/>
      <c r="R6" s="131"/>
      <c r="S6" s="131"/>
      <c r="T6" s="131"/>
      <c r="U6" s="131"/>
      <c r="V6" s="131"/>
      <c r="W6" s="131"/>
      <c r="X6" s="131"/>
      <c r="Y6" s="131"/>
      <c r="Z6" s="132"/>
    </row>
    <row r="7" spans="1:27" ht="15" customHeight="1" x14ac:dyDescent="0.2">
      <c r="A7" s="126"/>
      <c r="B7" s="126"/>
      <c r="C7" s="130" t="s">
        <v>1</v>
      </c>
      <c r="D7" s="131"/>
      <c r="E7" s="131"/>
      <c r="F7" s="131"/>
      <c r="G7" s="131"/>
      <c r="H7" s="131"/>
      <c r="I7" s="131"/>
      <c r="J7" s="131"/>
      <c r="K7" s="131"/>
      <c r="L7" s="131"/>
      <c r="M7" s="131"/>
      <c r="N7" s="131"/>
      <c r="O7" s="131"/>
      <c r="P7" s="131"/>
      <c r="Q7" s="131"/>
      <c r="R7" s="131"/>
      <c r="S7" s="131"/>
      <c r="T7" s="131"/>
      <c r="U7" s="131"/>
      <c r="V7" s="131"/>
      <c r="W7" s="131"/>
      <c r="X7" s="131"/>
      <c r="Y7" s="131"/>
      <c r="Z7" s="132"/>
    </row>
    <row r="8" spans="1:27" ht="13.2" hidden="1" x14ac:dyDescent="0.2">
      <c r="A8" s="126"/>
      <c r="B8" s="126"/>
      <c r="C8" s="130"/>
      <c r="D8" s="131"/>
      <c r="E8" s="131"/>
      <c r="F8" s="131"/>
      <c r="G8" s="131"/>
      <c r="H8" s="131"/>
      <c r="I8" s="131"/>
      <c r="J8" s="131"/>
      <c r="K8" s="131"/>
      <c r="L8" s="131"/>
      <c r="M8" s="131"/>
      <c r="N8" s="131"/>
      <c r="O8" s="131"/>
      <c r="P8" s="131"/>
      <c r="Q8" s="131"/>
      <c r="R8" s="131"/>
      <c r="S8" s="131"/>
      <c r="T8" s="131"/>
      <c r="U8" s="131"/>
      <c r="V8" s="131"/>
      <c r="W8" s="131"/>
      <c r="X8" s="131"/>
      <c r="Y8" s="131"/>
      <c r="Z8" s="132"/>
    </row>
    <row r="9" spans="1:27" ht="5.25" customHeight="1" x14ac:dyDescent="0.2">
      <c r="A9" s="126"/>
      <c r="B9" s="126"/>
      <c r="C9" s="133"/>
      <c r="D9" s="134"/>
      <c r="E9" s="134"/>
      <c r="F9" s="134"/>
      <c r="G9" s="134"/>
      <c r="H9" s="134"/>
      <c r="I9" s="134"/>
      <c r="J9" s="134"/>
      <c r="K9" s="134"/>
      <c r="L9" s="134"/>
      <c r="M9" s="134"/>
      <c r="N9" s="134"/>
      <c r="O9" s="134"/>
      <c r="P9" s="134"/>
      <c r="Q9" s="134"/>
      <c r="R9" s="134"/>
      <c r="S9" s="134"/>
      <c r="T9" s="134"/>
      <c r="U9" s="134"/>
      <c r="V9" s="134"/>
      <c r="W9" s="134"/>
      <c r="X9" s="134"/>
      <c r="Y9" s="134"/>
      <c r="Z9" s="135"/>
    </row>
    <row r="10" spans="1:27" ht="30" customHeight="1" x14ac:dyDescent="0.2">
      <c r="A10" s="126"/>
      <c r="B10" s="126"/>
    </row>
    <row r="11" spans="1:27" ht="15.75" hidden="1" customHeight="1" x14ac:dyDescent="0.2">
      <c r="A11" s="126"/>
      <c r="B11" s="126"/>
    </row>
    <row r="12" spans="1:27" ht="15.75" hidden="1" customHeight="1" x14ac:dyDescent="0.2">
      <c r="A12" s="126"/>
      <c r="B12" s="126"/>
    </row>
    <row r="13" spans="1:27" ht="20.100000000000001" customHeight="1" x14ac:dyDescent="0.2">
      <c r="A13" s="126"/>
      <c r="B13" s="126"/>
      <c r="C13" s="136" t="s">
        <v>78</v>
      </c>
      <c r="D13" s="137"/>
      <c r="E13" s="137"/>
      <c r="F13" s="137"/>
      <c r="G13" s="137"/>
      <c r="H13" s="138"/>
    </row>
    <row r="14" spans="1:27" ht="15" customHeight="1" x14ac:dyDescent="0.2">
      <c r="A14" s="126"/>
      <c r="B14" s="126"/>
      <c r="C14" s="139"/>
      <c r="D14" s="140"/>
      <c r="E14" s="140"/>
      <c r="F14" s="140"/>
      <c r="G14" s="140"/>
      <c r="H14" s="140"/>
      <c r="I14" s="141"/>
      <c r="J14" s="141"/>
      <c r="K14" s="141"/>
      <c r="L14" s="141"/>
      <c r="M14" s="141"/>
      <c r="N14" s="141"/>
      <c r="O14" s="141"/>
      <c r="P14" s="141"/>
      <c r="Q14" s="141"/>
      <c r="R14" s="141"/>
      <c r="S14" s="141"/>
      <c r="T14" s="141"/>
      <c r="U14" s="141"/>
      <c r="V14" s="141"/>
      <c r="W14" s="141"/>
      <c r="X14" s="141"/>
      <c r="Y14" s="141"/>
      <c r="Z14" s="142"/>
    </row>
    <row r="15" spans="1:27" ht="15.75" hidden="1" customHeight="1" x14ac:dyDescent="0.2">
      <c r="A15" s="126"/>
      <c r="B15" s="126"/>
      <c r="C15" s="143"/>
      <c r="D15" s="144"/>
      <c r="E15" s="145"/>
      <c r="F15" s="145"/>
      <c r="G15" s="145"/>
      <c r="H15" s="145"/>
      <c r="I15" s="146"/>
      <c r="J15" s="147"/>
      <c r="K15" s="147"/>
      <c r="L15" s="147"/>
      <c r="M15" s="147"/>
      <c r="N15" s="147"/>
      <c r="O15" s="147"/>
      <c r="P15" s="147"/>
      <c r="Q15" s="147"/>
      <c r="R15" s="147"/>
      <c r="S15" s="147"/>
      <c r="T15" s="147"/>
      <c r="U15" s="147"/>
      <c r="V15" s="147"/>
      <c r="W15" s="147"/>
      <c r="X15" s="147"/>
      <c r="Y15" s="147"/>
      <c r="Z15" s="148"/>
    </row>
    <row r="16" spans="1:27" ht="15.75" hidden="1" customHeight="1" x14ac:dyDescent="0.2">
      <c r="A16" s="126"/>
      <c r="B16" s="126"/>
      <c r="C16" s="143"/>
      <c r="D16" s="144"/>
      <c r="E16" s="149"/>
      <c r="F16" s="149"/>
      <c r="G16" s="149"/>
      <c r="H16" s="149"/>
      <c r="I16" s="146"/>
      <c r="J16" s="150"/>
      <c r="K16" s="150"/>
      <c r="L16" s="150"/>
      <c r="M16" s="150"/>
      <c r="N16" s="150"/>
      <c r="O16" s="150"/>
      <c r="P16" s="150"/>
      <c r="Q16" s="150"/>
      <c r="R16" s="150"/>
      <c r="S16" s="150"/>
      <c r="T16" s="150"/>
      <c r="U16" s="150"/>
      <c r="V16" s="150"/>
      <c r="W16" s="150"/>
      <c r="X16" s="150"/>
      <c r="Y16" s="150"/>
      <c r="Z16" s="148"/>
    </row>
    <row r="17" spans="1:26" ht="15.75" hidden="1" customHeight="1" x14ac:dyDescent="0.2">
      <c r="A17" s="126"/>
      <c r="B17" s="126"/>
      <c r="C17" s="143"/>
      <c r="D17" s="144"/>
      <c r="E17" s="149"/>
      <c r="F17" s="149"/>
      <c r="G17" s="149"/>
      <c r="H17" s="149"/>
      <c r="I17" s="146"/>
      <c r="J17" s="150"/>
      <c r="K17" s="150"/>
      <c r="L17" s="150"/>
      <c r="M17" s="150"/>
      <c r="N17" s="150"/>
      <c r="O17" s="150"/>
      <c r="P17" s="150"/>
      <c r="Q17" s="150"/>
      <c r="R17" s="150"/>
      <c r="S17" s="150"/>
      <c r="T17" s="150"/>
      <c r="U17" s="150"/>
      <c r="V17" s="150"/>
      <c r="W17" s="150"/>
      <c r="X17" s="150"/>
      <c r="Y17" s="150"/>
      <c r="Z17" s="148"/>
    </row>
    <row r="18" spans="1:26" ht="15.75" hidden="1" customHeight="1" x14ac:dyDescent="0.2">
      <c r="A18" s="126"/>
      <c r="B18" s="126"/>
      <c r="C18" s="143"/>
      <c r="D18" s="144"/>
      <c r="E18" s="149"/>
      <c r="F18" s="149"/>
      <c r="G18" s="149"/>
      <c r="H18" s="149"/>
      <c r="I18" s="146"/>
      <c r="J18" s="150"/>
      <c r="K18" s="150"/>
      <c r="L18" s="150"/>
      <c r="M18" s="150"/>
      <c r="N18" s="150"/>
      <c r="O18" s="150"/>
      <c r="P18" s="150"/>
      <c r="Q18" s="150"/>
      <c r="R18" s="150"/>
      <c r="S18" s="150"/>
      <c r="T18" s="150"/>
      <c r="U18" s="150"/>
      <c r="V18" s="150"/>
      <c r="W18" s="150"/>
      <c r="X18" s="150"/>
      <c r="Y18" s="150"/>
      <c r="Z18" s="148"/>
    </row>
    <row r="19" spans="1:26" ht="15.75" hidden="1" customHeight="1" x14ac:dyDescent="0.2">
      <c r="A19" s="126"/>
      <c r="B19" s="126"/>
      <c r="C19" s="143"/>
      <c r="D19" s="144"/>
      <c r="E19" s="149"/>
      <c r="F19" s="149"/>
      <c r="G19" s="149"/>
      <c r="H19" s="149"/>
      <c r="I19" s="146"/>
      <c r="J19" s="150"/>
      <c r="K19" s="150"/>
      <c r="L19" s="150"/>
      <c r="M19" s="150"/>
      <c r="N19" s="150"/>
      <c r="O19" s="150"/>
      <c r="P19" s="150"/>
      <c r="Q19" s="150"/>
      <c r="R19" s="150"/>
      <c r="S19" s="150"/>
      <c r="T19" s="150"/>
      <c r="U19" s="150"/>
      <c r="V19" s="150"/>
      <c r="W19" s="150"/>
      <c r="X19" s="150"/>
      <c r="Y19" s="150"/>
      <c r="Z19" s="148"/>
    </row>
    <row r="20" spans="1:26" ht="20.100000000000001" customHeight="1" x14ac:dyDescent="0.2">
      <c r="A20" s="126">
        <f>IF(TRIM($I20)="", 1001, 0)</f>
        <v>1001</v>
      </c>
      <c r="B20" s="126"/>
      <c r="C20" s="143"/>
      <c r="D20" s="144">
        <v>1</v>
      </c>
      <c r="E20" s="124" t="s">
        <v>46</v>
      </c>
      <c r="I20" s="74"/>
      <c r="J20" s="75"/>
      <c r="K20" s="75"/>
      <c r="L20" s="75"/>
      <c r="M20" s="75"/>
      <c r="N20" s="149"/>
      <c r="O20" s="149"/>
      <c r="P20" s="149"/>
      <c r="Q20" s="149"/>
      <c r="R20" s="149"/>
      <c r="S20" s="149"/>
      <c r="T20" s="149"/>
      <c r="U20" s="149"/>
      <c r="V20" s="149"/>
      <c r="W20" s="149"/>
      <c r="X20" s="149"/>
      <c r="Y20" s="149"/>
      <c r="Z20" s="148"/>
    </row>
    <row r="21" spans="1:26" ht="20.100000000000001" customHeight="1" x14ac:dyDescent="0.2">
      <c r="A21" s="126"/>
      <c r="B21" s="126"/>
      <c r="C21" s="143"/>
      <c r="D21" s="144"/>
      <c r="E21" s="149"/>
      <c r="F21" s="149"/>
      <c r="G21" s="149"/>
      <c r="H21" s="149"/>
      <c r="I21" s="146"/>
      <c r="J21" s="151" t="s">
        <v>193</v>
      </c>
      <c r="K21" s="150"/>
      <c r="L21" s="150"/>
      <c r="M21" s="150"/>
      <c r="N21" s="150"/>
      <c r="O21" s="150"/>
      <c r="P21" s="150"/>
      <c r="Q21" s="150"/>
      <c r="R21" s="150"/>
      <c r="S21" s="150"/>
      <c r="T21" s="150"/>
      <c r="U21" s="150"/>
      <c r="V21" s="150"/>
      <c r="W21" s="150"/>
      <c r="X21" s="150"/>
      <c r="Y21" s="150"/>
      <c r="Z21" s="148"/>
    </row>
    <row r="22" spans="1:26" ht="20.100000000000001" customHeight="1" x14ac:dyDescent="0.2">
      <c r="A22" s="126">
        <f>IF(AND(TRIM($I22)&lt;&gt;"", OR(ISERROR(FIND("@"&amp;LEFT($I22,3)&amp;"@", 都道府県3))=FALSE, ISERROR(FIND("@"&amp;LEFT($I22,4)&amp;"@",都道府県4))=FALSE))=FALSE, 1001, 0)</f>
        <v>1001</v>
      </c>
      <c r="B22" s="126"/>
      <c r="C22" s="143"/>
      <c r="D22" s="144">
        <v>2</v>
      </c>
      <c r="E22" s="124" t="s">
        <v>47</v>
      </c>
      <c r="I22" s="76"/>
      <c r="J22" s="76"/>
      <c r="K22" s="76"/>
      <c r="L22" s="76"/>
      <c r="M22" s="76"/>
      <c r="N22" s="76"/>
      <c r="O22" s="76"/>
      <c r="P22" s="76"/>
      <c r="Q22" s="77"/>
      <c r="R22" s="76"/>
      <c r="S22" s="76"/>
      <c r="T22" s="76"/>
      <c r="U22" s="76"/>
      <c r="V22" s="76"/>
      <c r="W22" s="76"/>
      <c r="X22" s="76"/>
      <c r="Y22" s="76"/>
      <c r="Z22" s="148"/>
    </row>
    <row r="23" spans="1:26" ht="20.100000000000001" customHeight="1" x14ac:dyDescent="0.2">
      <c r="A23" s="126"/>
      <c r="B23" s="126"/>
      <c r="C23" s="143"/>
      <c r="D23" s="144"/>
      <c r="E23" s="149"/>
      <c r="F23" s="149"/>
      <c r="G23" s="149"/>
      <c r="H23" s="149"/>
      <c r="I23" s="146"/>
      <c r="J23" s="151" t="s">
        <v>48</v>
      </c>
      <c r="K23" s="150"/>
      <c r="L23" s="150"/>
      <c r="M23" s="150"/>
      <c r="N23" s="150"/>
      <c r="O23" s="150"/>
      <c r="P23" s="150"/>
      <c r="Q23" s="150"/>
      <c r="R23" s="150"/>
      <c r="S23" s="150"/>
      <c r="T23" s="150"/>
      <c r="U23" s="150"/>
      <c r="V23" s="150"/>
      <c r="W23" s="150"/>
      <c r="X23" s="150"/>
      <c r="Y23" s="150"/>
      <c r="Z23" s="148"/>
    </row>
    <row r="24" spans="1:26" ht="20.100000000000001" customHeight="1" x14ac:dyDescent="0.2">
      <c r="A24" s="126">
        <f>IF(TRIM($I24)="", 1001, 0)</f>
        <v>1001</v>
      </c>
      <c r="B24" s="126"/>
      <c r="C24" s="143"/>
      <c r="D24" s="144">
        <v>3</v>
      </c>
      <c r="E24" s="124" t="s">
        <v>79</v>
      </c>
      <c r="I24" s="23"/>
      <c r="J24" s="23"/>
      <c r="K24" s="23"/>
      <c r="L24" s="23"/>
      <c r="M24" s="23"/>
      <c r="N24" s="23"/>
      <c r="O24" s="23"/>
      <c r="P24" s="23"/>
      <c r="Q24" s="80"/>
      <c r="R24" s="23"/>
      <c r="S24" s="23"/>
      <c r="T24" s="23"/>
      <c r="U24" s="23"/>
      <c r="V24" s="23"/>
      <c r="W24" s="23"/>
      <c r="X24" s="23"/>
      <c r="Y24" s="23"/>
      <c r="Z24" s="148"/>
    </row>
    <row r="25" spans="1:26" ht="20.100000000000001" customHeight="1" x14ac:dyDescent="0.2">
      <c r="A25" s="126"/>
      <c r="B25" s="126"/>
      <c r="C25" s="152"/>
      <c r="D25" s="149"/>
      <c r="E25" s="149"/>
      <c r="F25" s="149"/>
      <c r="G25" s="149"/>
      <c r="H25" s="149"/>
      <c r="I25" s="146"/>
      <c r="J25" s="151" t="s">
        <v>108</v>
      </c>
      <c r="K25" s="150"/>
      <c r="L25" s="150"/>
      <c r="M25" s="150"/>
      <c r="N25" s="150"/>
      <c r="O25" s="150"/>
      <c r="P25" s="150"/>
      <c r="Q25" s="150"/>
      <c r="R25" s="150"/>
      <c r="S25" s="150"/>
      <c r="T25" s="150"/>
      <c r="U25" s="150"/>
      <c r="V25" s="150"/>
      <c r="W25" s="150"/>
      <c r="X25" s="150"/>
      <c r="Y25" s="150"/>
      <c r="Z25" s="148"/>
    </row>
    <row r="26" spans="1:26" ht="20.100000000000001" customHeight="1" x14ac:dyDescent="0.2">
      <c r="A26" s="126">
        <f>IF(TRIM($I26)="", 1001, 0)</f>
        <v>1001</v>
      </c>
      <c r="B26" s="126"/>
      <c r="C26" s="143"/>
      <c r="D26" s="144">
        <v>4</v>
      </c>
      <c r="E26" s="124" t="s">
        <v>49</v>
      </c>
      <c r="I26" s="23"/>
      <c r="J26" s="23"/>
      <c r="K26" s="23"/>
      <c r="L26" s="23"/>
      <c r="M26" s="23"/>
      <c r="N26" s="23"/>
      <c r="O26" s="23"/>
      <c r="P26" s="23"/>
      <c r="Q26" s="80"/>
      <c r="R26" s="23"/>
      <c r="S26" s="23"/>
      <c r="T26" s="23"/>
      <c r="U26" s="23"/>
      <c r="V26" s="23"/>
      <c r="W26" s="23"/>
      <c r="X26" s="23"/>
      <c r="Y26" s="23"/>
      <c r="Z26" s="148"/>
    </row>
    <row r="27" spans="1:26" ht="20.100000000000001" customHeight="1" x14ac:dyDescent="0.2">
      <c r="A27" s="126"/>
      <c r="B27" s="126"/>
      <c r="C27" s="152"/>
      <c r="D27" s="149"/>
      <c r="E27" s="149"/>
      <c r="F27" s="149"/>
      <c r="G27" s="149"/>
      <c r="H27" s="149"/>
      <c r="I27" s="146"/>
      <c r="J27" s="151" t="s">
        <v>109</v>
      </c>
      <c r="K27" s="150"/>
      <c r="L27" s="150"/>
      <c r="M27" s="150"/>
      <c r="N27" s="150"/>
      <c r="O27" s="150"/>
      <c r="P27" s="150"/>
      <c r="Q27" s="153"/>
      <c r="R27" s="150"/>
      <c r="S27" s="150"/>
      <c r="T27" s="150"/>
      <c r="U27" s="150"/>
      <c r="V27" s="150"/>
      <c r="W27" s="150"/>
      <c r="X27" s="150"/>
      <c r="Y27" s="150"/>
      <c r="Z27" s="154"/>
    </row>
    <row r="28" spans="1:26" ht="20.100000000000001" customHeight="1" x14ac:dyDescent="0.2">
      <c r="A28" s="126">
        <f>IF(TRIM($I28)="", 1001, 0)</f>
        <v>1001</v>
      </c>
      <c r="B28" s="126"/>
      <c r="C28" s="143"/>
      <c r="D28" s="144">
        <v>5</v>
      </c>
      <c r="E28" s="124" t="s">
        <v>50</v>
      </c>
      <c r="I28" s="23"/>
      <c r="J28" s="23"/>
      <c r="K28" s="23"/>
      <c r="L28" s="23"/>
      <c r="M28" s="23"/>
      <c r="N28" s="23"/>
      <c r="O28" s="23"/>
      <c r="P28" s="23"/>
      <c r="Q28" s="23"/>
      <c r="R28" s="23"/>
      <c r="S28" s="23"/>
      <c r="T28" s="23"/>
      <c r="U28" s="23"/>
      <c r="V28" s="23"/>
      <c r="W28" s="23"/>
      <c r="X28" s="23"/>
      <c r="Y28" s="23"/>
      <c r="Z28" s="148"/>
    </row>
    <row r="29" spans="1:26" ht="20.100000000000001" customHeight="1" x14ac:dyDescent="0.2">
      <c r="A29" s="126"/>
      <c r="B29" s="126"/>
      <c r="C29" s="152"/>
      <c r="D29" s="149"/>
      <c r="E29" s="149"/>
      <c r="F29" s="149"/>
      <c r="G29" s="149"/>
      <c r="H29" s="149"/>
      <c r="I29" s="146"/>
      <c r="J29" s="151" t="s">
        <v>86</v>
      </c>
      <c r="K29" s="150"/>
      <c r="L29" s="150"/>
      <c r="M29" s="150"/>
      <c r="N29" s="150"/>
      <c r="O29" s="150"/>
      <c r="P29" s="150"/>
      <c r="Q29" s="150"/>
      <c r="R29" s="150"/>
      <c r="S29" s="150"/>
      <c r="T29" s="150"/>
      <c r="U29" s="150"/>
      <c r="V29" s="150"/>
      <c r="W29" s="150"/>
      <c r="X29" s="150"/>
      <c r="Y29" s="150"/>
      <c r="Z29" s="154"/>
    </row>
    <row r="30" spans="1:26" ht="20.100000000000001" customHeight="1" x14ac:dyDescent="0.2">
      <c r="A30" s="126">
        <f>IF(OR(TRIM($I30)="", NOT(OR(IFERROR(SEARCH(" ",$I30),0)&gt;0, IFERROR(SEARCH("　",$I30),0)&gt;0))), 1001, 0)</f>
        <v>1001</v>
      </c>
      <c r="B30" s="126"/>
      <c r="C30" s="143"/>
      <c r="D30" s="144">
        <v>6</v>
      </c>
      <c r="E30" s="124" t="s">
        <v>80</v>
      </c>
      <c r="I30" s="23"/>
      <c r="J30" s="23"/>
      <c r="K30" s="23"/>
      <c r="L30" s="23"/>
      <c r="M30" s="23"/>
      <c r="N30" s="23"/>
      <c r="O30" s="23"/>
      <c r="P30" s="23"/>
      <c r="Q30" s="23"/>
      <c r="R30" s="23"/>
      <c r="S30" s="23"/>
      <c r="T30" s="23"/>
      <c r="U30" s="23"/>
      <c r="V30" s="23"/>
      <c r="W30" s="23"/>
      <c r="X30" s="23"/>
      <c r="Y30" s="23"/>
      <c r="Z30" s="148"/>
    </row>
    <row r="31" spans="1:26" ht="20.100000000000001" customHeight="1" x14ac:dyDescent="0.2">
      <c r="A31" s="126"/>
      <c r="B31" s="126"/>
      <c r="C31" s="152"/>
      <c r="D31" s="149"/>
      <c r="E31" s="149"/>
      <c r="F31" s="149"/>
      <c r="G31" s="149"/>
      <c r="H31" s="149"/>
      <c r="I31" s="155"/>
      <c r="J31" s="151" t="s">
        <v>51</v>
      </c>
      <c r="K31" s="151"/>
      <c r="L31" s="151"/>
      <c r="M31" s="151"/>
      <c r="N31" s="151"/>
      <c r="O31" s="151"/>
      <c r="P31" s="151"/>
      <c r="Q31" s="151"/>
      <c r="R31" s="151"/>
      <c r="S31" s="151"/>
      <c r="T31" s="151"/>
      <c r="U31" s="151"/>
      <c r="V31" s="151"/>
      <c r="W31" s="151"/>
      <c r="X31" s="151"/>
      <c r="Y31" s="151"/>
      <c r="Z31" s="154"/>
    </row>
    <row r="32" spans="1:26" ht="20.100000000000001" customHeight="1" x14ac:dyDescent="0.2">
      <c r="A32" s="126">
        <f>IF(OR(TRIM($I32)="", NOT(OR(IFERROR(SEARCH(" ",$I32),0)&gt;0, IFERROR(SEARCH("　",$I32),0)&gt;0))), 1001, 0)</f>
        <v>1001</v>
      </c>
      <c r="B32" s="126"/>
      <c r="C32" s="143"/>
      <c r="D32" s="144">
        <v>7</v>
      </c>
      <c r="E32" s="124" t="s">
        <v>52</v>
      </c>
      <c r="I32" s="23"/>
      <c r="J32" s="23"/>
      <c r="K32" s="23"/>
      <c r="L32" s="23"/>
      <c r="M32" s="23"/>
      <c r="N32" s="23"/>
      <c r="O32" s="23"/>
      <c r="P32" s="23"/>
      <c r="Q32" s="23"/>
      <c r="R32" s="23"/>
      <c r="S32" s="23"/>
      <c r="T32" s="23"/>
      <c r="U32" s="23"/>
      <c r="V32" s="23"/>
      <c r="W32" s="23"/>
      <c r="X32" s="23"/>
      <c r="Y32" s="23"/>
      <c r="Z32" s="148"/>
    </row>
    <row r="33" spans="1:27" ht="20.100000000000001" customHeight="1" x14ac:dyDescent="0.2">
      <c r="A33" s="126"/>
      <c r="B33" s="126"/>
      <c r="C33" s="152"/>
      <c r="D33" s="149"/>
      <c r="E33" s="149"/>
      <c r="F33" s="149"/>
      <c r="G33" s="149"/>
      <c r="H33" s="149"/>
      <c r="I33" s="155"/>
      <c r="J33" s="151" t="s">
        <v>53</v>
      </c>
      <c r="K33" s="151"/>
      <c r="L33" s="151"/>
      <c r="M33" s="151"/>
      <c r="N33" s="151"/>
      <c r="O33" s="151"/>
      <c r="P33" s="151"/>
      <c r="Q33" s="151"/>
      <c r="R33" s="151"/>
      <c r="S33" s="151"/>
      <c r="T33" s="151"/>
      <c r="U33" s="151"/>
      <c r="V33" s="151"/>
      <c r="W33" s="151"/>
      <c r="X33" s="151"/>
      <c r="Y33" s="151"/>
      <c r="Z33" s="148"/>
    </row>
    <row r="34" spans="1:27" ht="20.100000000000001" customHeight="1" x14ac:dyDescent="0.2">
      <c r="A34" s="126">
        <f>IF(NOT(AND(TRIM($I34)&lt;&gt;"",ISNUMBER(VALUE(SUBSTITUTE($I34,"-",""))), IFERROR(SEARCH("-",$I34),0)&gt;0)), 1001, 0)</f>
        <v>1001</v>
      </c>
      <c r="B34" s="126"/>
      <c r="C34" s="143"/>
      <c r="D34" s="144">
        <v>8</v>
      </c>
      <c r="E34" s="124" t="s">
        <v>54</v>
      </c>
      <c r="I34" s="23"/>
      <c r="J34" s="23"/>
      <c r="K34" s="23"/>
      <c r="L34" s="23"/>
      <c r="M34" s="23"/>
      <c r="O34" s="156" t="s">
        <v>55</v>
      </c>
      <c r="P34" s="1"/>
      <c r="Q34" s="124" t="s">
        <v>56</v>
      </c>
      <c r="Y34" s="150"/>
      <c r="Z34" s="148"/>
    </row>
    <row r="35" spans="1:27" ht="20.100000000000001" customHeight="1" x14ac:dyDescent="0.2">
      <c r="A35" s="126"/>
      <c r="B35" s="126"/>
      <c r="C35" s="152"/>
      <c r="D35" s="149"/>
      <c r="E35" s="149"/>
      <c r="F35" s="149"/>
      <c r="G35" s="149"/>
      <c r="H35" s="149"/>
      <c r="I35" s="146"/>
      <c r="J35" s="151" t="s">
        <v>57</v>
      </c>
      <c r="K35" s="150"/>
      <c r="L35" s="150"/>
      <c r="M35" s="150"/>
      <c r="N35" s="150"/>
      <c r="O35" s="150"/>
      <c r="P35" s="150"/>
      <c r="Q35" s="150"/>
      <c r="R35" s="150"/>
      <c r="S35" s="150"/>
      <c r="T35" s="150"/>
      <c r="U35" s="150"/>
      <c r="V35" s="150"/>
      <c r="W35" s="150"/>
      <c r="X35" s="150"/>
      <c r="Y35" s="150"/>
      <c r="Z35" s="148"/>
    </row>
    <row r="36" spans="1:27" ht="20.100000000000001" customHeight="1" x14ac:dyDescent="0.2">
      <c r="A36" s="126">
        <f>IF(AND(TRIM($I36)&lt;&gt;"", NOT(AND(ISNUMBER(VALUE(SUBSTITUTE($I36,"-",""))), IFERROR(SEARCH("-",$I36),0)&gt;0))), 1001, 0)</f>
        <v>0</v>
      </c>
      <c r="B36" s="126"/>
      <c r="C36" s="143"/>
      <c r="D36" s="144">
        <v>9</v>
      </c>
      <c r="E36" s="124" t="s">
        <v>58</v>
      </c>
      <c r="I36" s="23"/>
      <c r="J36" s="23"/>
      <c r="K36" s="23"/>
      <c r="L36" s="23"/>
      <c r="M36" s="23"/>
      <c r="N36" s="150"/>
      <c r="O36" s="150"/>
      <c r="P36" s="150"/>
      <c r="Q36" s="150"/>
      <c r="R36" s="150"/>
      <c r="S36" s="150"/>
      <c r="T36" s="150"/>
      <c r="U36" s="150"/>
      <c r="V36" s="150"/>
      <c r="W36" s="150"/>
      <c r="X36" s="150"/>
      <c r="Y36" s="150"/>
      <c r="Z36" s="148"/>
    </row>
    <row r="37" spans="1:27" ht="20.100000000000001" customHeight="1" x14ac:dyDescent="0.2">
      <c r="A37" s="126"/>
      <c r="B37" s="126"/>
      <c r="C37" s="152"/>
      <c r="D37" s="149"/>
      <c r="E37" s="149"/>
      <c r="F37" s="149"/>
      <c r="G37" s="149"/>
      <c r="H37" s="149"/>
      <c r="I37" s="146"/>
      <c r="J37" s="151" t="s">
        <v>57</v>
      </c>
      <c r="K37" s="150"/>
      <c r="L37" s="150"/>
      <c r="M37" s="150"/>
      <c r="N37" s="150"/>
      <c r="O37" s="150"/>
      <c r="P37" s="150"/>
      <c r="Q37" s="150"/>
      <c r="R37" s="150"/>
      <c r="S37" s="150"/>
      <c r="T37" s="150"/>
      <c r="U37" s="150"/>
      <c r="V37" s="150"/>
      <c r="W37" s="150"/>
      <c r="X37" s="150"/>
      <c r="Y37" s="150"/>
      <c r="Z37" s="148"/>
    </row>
    <row r="38" spans="1:27" ht="20.100000000000001" customHeight="1" x14ac:dyDescent="0.2">
      <c r="A38" s="126">
        <f>IF(OR(AND(TRIM($I38)&lt;&gt;"",IFERROR(SEARCH("@",$I38),0)=0), AND($I63&lt;&gt;"する",TRIM($I38)="")), 1001, 0)</f>
        <v>1001</v>
      </c>
      <c r="B38" s="126"/>
      <c r="C38" s="152"/>
      <c r="D38" s="144">
        <v>10</v>
      </c>
      <c r="E38" s="124" t="s">
        <v>59</v>
      </c>
      <c r="I38" s="23"/>
      <c r="J38" s="23"/>
      <c r="K38" s="23"/>
      <c r="L38" s="23"/>
      <c r="M38" s="23"/>
      <c r="N38" s="23"/>
      <c r="O38" s="23"/>
      <c r="P38" s="23"/>
      <c r="Q38" s="78"/>
      <c r="R38" s="23"/>
      <c r="S38" s="23"/>
      <c r="T38" s="23"/>
      <c r="U38" s="23"/>
      <c r="V38" s="23"/>
      <c r="W38" s="23"/>
      <c r="X38" s="23"/>
      <c r="Y38" s="23"/>
      <c r="Z38" s="148"/>
    </row>
    <row r="39" spans="1:27" ht="20.100000000000001" customHeight="1" x14ac:dyDescent="0.2">
      <c r="A39" s="126"/>
      <c r="B39" s="126"/>
      <c r="C39" s="152"/>
      <c r="D39" s="144"/>
      <c r="I39" s="146"/>
      <c r="J39" s="157" t="s">
        <v>114</v>
      </c>
      <c r="K39" s="158"/>
      <c r="L39" s="151"/>
      <c r="M39" s="151"/>
      <c r="N39" s="151"/>
      <c r="O39" s="151"/>
      <c r="P39" s="151"/>
      <c r="Q39" s="159"/>
      <c r="R39" s="151"/>
      <c r="S39" s="151"/>
      <c r="T39" s="151"/>
      <c r="U39" s="151"/>
      <c r="V39" s="151"/>
      <c r="W39" s="151"/>
      <c r="X39" s="151"/>
      <c r="Y39" s="151"/>
      <c r="Z39" s="149"/>
      <c r="AA39" s="160"/>
    </row>
    <row r="40" spans="1:27" ht="20.100000000000001" customHeight="1" x14ac:dyDescent="0.2">
      <c r="A40" s="126">
        <f>IF(AND($I40&lt;&gt;"一致する", $I40&lt;&gt;"一致しない"), 1001, 0)</f>
        <v>0</v>
      </c>
      <c r="B40" s="126"/>
      <c r="C40" s="143"/>
      <c r="D40" s="144">
        <v>11</v>
      </c>
      <c r="E40" s="124" t="s">
        <v>60</v>
      </c>
      <c r="I40" s="23" t="s">
        <v>61</v>
      </c>
      <c r="J40" s="23"/>
      <c r="K40" s="23"/>
      <c r="L40" s="23"/>
      <c r="M40" s="23"/>
      <c r="N40" s="149"/>
      <c r="O40" s="149"/>
      <c r="P40" s="149"/>
      <c r="Q40" s="149"/>
      <c r="R40" s="149"/>
      <c r="S40" s="149"/>
      <c r="T40" s="149"/>
      <c r="U40" s="149"/>
      <c r="V40" s="149"/>
      <c r="W40" s="149"/>
      <c r="X40" s="149"/>
      <c r="Y40" s="149"/>
      <c r="Z40" s="148"/>
      <c r="AA40" s="149"/>
    </row>
    <row r="41" spans="1:27" ht="20.100000000000001" customHeight="1" x14ac:dyDescent="0.2">
      <c r="A41" s="126"/>
      <c r="B41" s="126"/>
      <c r="C41" s="152"/>
      <c r="D41" s="149"/>
      <c r="E41" s="149"/>
      <c r="F41" s="149"/>
      <c r="G41" s="149"/>
      <c r="H41" s="149"/>
      <c r="I41" s="155"/>
      <c r="J41" s="161" t="s">
        <v>103</v>
      </c>
      <c r="K41" s="151"/>
      <c r="L41" s="151"/>
      <c r="M41" s="151"/>
      <c r="N41" s="151"/>
      <c r="O41" s="151"/>
      <c r="P41" s="151"/>
      <c r="Q41" s="151"/>
      <c r="R41" s="151"/>
      <c r="S41" s="151"/>
      <c r="T41" s="151"/>
      <c r="U41" s="151"/>
      <c r="V41" s="151"/>
      <c r="W41" s="151"/>
      <c r="X41" s="151"/>
      <c r="Y41" s="151"/>
      <c r="Z41" s="162"/>
      <c r="AA41" s="149"/>
    </row>
    <row r="42" spans="1:27" ht="20.100000000000001" customHeight="1" x14ac:dyDescent="0.2">
      <c r="A42" s="126"/>
      <c r="B42" s="126"/>
      <c r="C42" s="163"/>
      <c r="D42" s="164"/>
      <c r="E42" s="164"/>
      <c r="F42" s="164"/>
      <c r="G42" s="164"/>
      <c r="H42" s="164"/>
      <c r="I42" s="165"/>
      <c r="J42" s="165"/>
      <c r="K42" s="166"/>
      <c r="L42" s="165"/>
      <c r="M42" s="165"/>
      <c r="N42" s="165"/>
      <c r="O42" s="165"/>
      <c r="P42" s="165"/>
      <c r="Q42" s="165"/>
      <c r="R42" s="165"/>
      <c r="S42" s="165"/>
      <c r="T42" s="165"/>
      <c r="U42" s="165"/>
      <c r="V42" s="165"/>
      <c r="W42" s="165"/>
      <c r="X42" s="165"/>
      <c r="Y42" s="165"/>
      <c r="Z42" s="167"/>
    </row>
    <row r="43" spans="1:27" ht="15" customHeight="1" x14ac:dyDescent="0.2">
      <c r="A43" s="126"/>
      <c r="B43" s="126"/>
      <c r="C43" s="149"/>
      <c r="D43" s="149"/>
      <c r="E43" s="149"/>
      <c r="F43" s="149"/>
      <c r="G43" s="149"/>
      <c r="H43" s="149"/>
      <c r="I43" s="168"/>
      <c r="J43" s="169"/>
      <c r="K43" s="169"/>
      <c r="L43" s="169"/>
      <c r="M43" s="169"/>
      <c r="N43" s="169"/>
      <c r="O43" s="169"/>
      <c r="P43" s="169"/>
      <c r="Q43" s="169"/>
      <c r="R43" s="169"/>
      <c r="S43" s="169"/>
      <c r="T43" s="169"/>
      <c r="U43" s="169"/>
      <c r="V43" s="169"/>
      <c r="W43" s="169"/>
      <c r="X43" s="169"/>
      <c r="Y43" s="169"/>
      <c r="Z43" s="149"/>
    </row>
    <row r="44" spans="1:27" ht="15.75" hidden="1" customHeight="1" x14ac:dyDescent="0.2">
      <c r="A44" s="126"/>
      <c r="B44" s="126"/>
      <c r="C44" s="149"/>
      <c r="D44" s="149"/>
      <c r="E44" s="149"/>
      <c r="F44" s="149"/>
      <c r="G44" s="149"/>
      <c r="H44" s="149"/>
      <c r="I44" s="169"/>
      <c r="J44" s="149"/>
      <c r="K44" s="149"/>
      <c r="L44" s="149"/>
      <c r="M44" s="149"/>
      <c r="N44" s="149"/>
      <c r="O44" s="149"/>
      <c r="P44" s="149"/>
      <c r="Q44" s="149"/>
      <c r="R44" s="149"/>
      <c r="S44" s="149"/>
      <c r="T44" s="149"/>
      <c r="U44" s="149"/>
      <c r="V44" s="149"/>
      <c r="W44" s="149"/>
      <c r="X44" s="149"/>
      <c r="Y44" s="149"/>
      <c r="Z44" s="149"/>
    </row>
    <row r="45" spans="1:27" ht="15.75" hidden="1" customHeight="1" x14ac:dyDescent="0.2">
      <c r="A45" s="126"/>
      <c r="B45" s="126"/>
      <c r="C45" s="149"/>
      <c r="D45" s="149"/>
      <c r="E45" s="149"/>
      <c r="F45" s="149"/>
      <c r="G45" s="149"/>
      <c r="H45" s="149"/>
      <c r="I45" s="169"/>
      <c r="J45" s="149"/>
      <c r="K45" s="149"/>
      <c r="L45" s="149"/>
      <c r="M45" s="149"/>
      <c r="N45" s="149"/>
      <c r="O45" s="149"/>
      <c r="P45" s="149"/>
      <c r="Q45" s="149"/>
      <c r="R45" s="149"/>
      <c r="S45" s="149"/>
      <c r="T45" s="149"/>
      <c r="U45" s="149"/>
      <c r="V45" s="149"/>
      <c r="W45" s="149"/>
      <c r="X45" s="149"/>
      <c r="Y45" s="149"/>
      <c r="Z45" s="149"/>
    </row>
    <row r="46" spans="1:27" ht="15.75" hidden="1" customHeight="1" x14ac:dyDescent="0.2">
      <c r="A46" s="126"/>
      <c r="B46" s="126"/>
      <c r="C46" s="149"/>
      <c r="D46" s="149"/>
      <c r="E46" s="149"/>
      <c r="F46" s="149"/>
      <c r="G46" s="149"/>
      <c r="H46" s="149"/>
      <c r="I46" s="169"/>
      <c r="J46" s="149"/>
      <c r="K46" s="149"/>
      <c r="L46" s="149"/>
      <c r="M46" s="149"/>
      <c r="N46" s="149"/>
      <c r="O46" s="149"/>
      <c r="P46" s="149"/>
      <c r="Q46" s="149"/>
      <c r="R46" s="149"/>
      <c r="S46" s="149"/>
      <c r="T46" s="149"/>
      <c r="U46" s="149"/>
      <c r="V46" s="149"/>
      <c r="W46" s="149"/>
      <c r="X46" s="149"/>
      <c r="Y46" s="149"/>
      <c r="Z46" s="149"/>
    </row>
    <row r="47" spans="1:27" ht="15.75" hidden="1" customHeight="1" x14ac:dyDescent="0.2">
      <c r="A47" s="126"/>
      <c r="B47" s="126"/>
      <c r="C47" s="149"/>
      <c r="D47" s="149"/>
      <c r="E47" s="149"/>
      <c r="F47" s="149"/>
      <c r="G47" s="149"/>
      <c r="H47" s="149"/>
      <c r="I47" s="169"/>
      <c r="J47" s="149"/>
      <c r="K47" s="149"/>
      <c r="L47" s="149"/>
      <c r="M47" s="149"/>
      <c r="N47" s="149"/>
      <c r="O47" s="149"/>
      <c r="P47" s="149"/>
      <c r="Q47" s="149"/>
      <c r="R47" s="149"/>
      <c r="S47" s="149"/>
      <c r="T47" s="149"/>
      <c r="U47" s="149"/>
      <c r="V47" s="149"/>
      <c r="W47" s="149"/>
      <c r="X47" s="149"/>
      <c r="Y47" s="149"/>
      <c r="Z47" s="149"/>
    </row>
    <row r="48" spans="1:27" ht="15.75" hidden="1" customHeight="1" x14ac:dyDescent="0.2">
      <c r="A48" s="126"/>
      <c r="B48" s="126"/>
      <c r="C48" s="149"/>
      <c r="D48" s="149"/>
      <c r="E48" s="149"/>
      <c r="F48" s="149"/>
      <c r="G48" s="149"/>
      <c r="H48" s="149"/>
      <c r="I48" s="169"/>
      <c r="J48" s="149"/>
      <c r="K48" s="149"/>
      <c r="L48" s="149"/>
      <c r="M48" s="149"/>
      <c r="N48" s="149"/>
      <c r="O48" s="149"/>
      <c r="P48" s="149"/>
      <c r="Q48" s="149"/>
      <c r="R48" s="149"/>
      <c r="S48" s="149"/>
      <c r="T48" s="149"/>
      <c r="U48" s="149"/>
      <c r="V48" s="149"/>
      <c r="W48" s="149"/>
      <c r="X48" s="149"/>
      <c r="Y48" s="149"/>
      <c r="Z48" s="149"/>
    </row>
    <row r="49" spans="1:26" ht="15.75" hidden="1" customHeight="1" x14ac:dyDescent="0.2">
      <c r="A49" s="126"/>
      <c r="B49" s="126"/>
      <c r="C49" s="149"/>
      <c r="D49" s="149"/>
      <c r="E49" s="149"/>
      <c r="F49" s="149"/>
      <c r="G49" s="149"/>
      <c r="H49" s="149"/>
      <c r="I49" s="169"/>
      <c r="J49" s="149"/>
      <c r="K49" s="149"/>
      <c r="L49" s="149"/>
      <c r="M49" s="149"/>
      <c r="N49" s="149"/>
      <c r="O49" s="149"/>
      <c r="P49" s="149"/>
      <c r="Q49" s="149"/>
      <c r="R49" s="149"/>
      <c r="S49" s="149"/>
      <c r="T49" s="149"/>
      <c r="U49" s="149"/>
      <c r="V49" s="149"/>
      <c r="W49" s="149"/>
      <c r="X49" s="149"/>
      <c r="Y49" s="149"/>
      <c r="Z49" s="149"/>
    </row>
    <row r="50" spans="1:26" ht="15.75" hidden="1" customHeight="1" x14ac:dyDescent="0.2">
      <c r="A50" s="126"/>
      <c r="B50" s="126"/>
      <c r="C50" s="149"/>
      <c r="D50" s="149"/>
      <c r="E50" s="149"/>
      <c r="F50" s="149"/>
      <c r="G50" s="149"/>
      <c r="H50" s="149"/>
      <c r="I50" s="169"/>
      <c r="J50" s="149"/>
      <c r="K50" s="149"/>
      <c r="L50" s="149"/>
      <c r="M50" s="149"/>
      <c r="N50" s="149"/>
      <c r="O50" s="149"/>
      <c r="P50" s="149"/>
      <c r="Q50" s="149"/>
      <c r="R50" s="149"/>
      <c r="S50" s="149"/>
      <c r="T50" s="149"/>
      <c r="U50" s="149"/>
      <c r="V50" s="149"/>
      <c r="W50" s="149"/>
      <c r="X50" s="149"/>
      <c r="Y50" s="149"/>
      <c r="Z50" s="149"/>
    </row>
    <row r="51" spans="1:26" ht="15.75" hidden="1" customHeight="1" x14ac:dyDescent="0.2">
      <c r="A51" s="126"/>
      <c r="B51" s="126"/>
      <c r="C51" s="149"/>
      <c r="D51" s="149"/>
      <c r="E51" s="149"/>
      <c r="F51" s="149"/>
      <c r="G51" s="149"/>
      <c r="H51" s="149"/>
      <c r="I51" s="169"/>
      <c r="J51" s="149"/>
      <c r="K51" s="149"/>
      <c r="L51" s="149"/>
      <c r="M51" s="149"/>
      <c r="N51" s="149"/>
      <c r="O51" s="149"/>
      <c r="P51" s="149"/>
      <c r="Q51" s="149"/>
      <c r="R51" s="149"/>
      <c r="S51" s="149"/>
      <c r="T51" s="149"/>
      <c r="U51" s="149"/>
      <c r="V51" s="149"/>
      <c r="W51" s="149"/>
      <c r="X51" s="149"/>
      <c r="Y51" s="149"/>
      <c r="Z51" s="149"/>
    </row>
    <row r="52" spans="1:26" ht="15.75" hidden="1" customHeight="1" x14ac:dyDescent="0.2">
      <c r="A52" s="126"/>
      <c r="B52" s="126"/>
      <c r="C52" s="149"/>
      <c r="D52" s="149"/>
      <c r="E52" s="149"/>
      <c r="F52" s="149"/>
      <c r="G52" s="149"/>
      <c r="H52" s="149"/>
      <c r="I52" s="169"/>
      <c r="J52" s="149"/>
      <c r="K52" s="149"/>
      <c r="L52" s="149"/>
      <c r="M52" s="149"/>
      <c r="N52" s="149"/>
      <c r="O52" s="149"/>
      <c r="P52" s="149"/>
      <c r="Q52" s="149"/>
      <c r="R52" s="149"/>
      <c r="S52" s="149"/>
      <c r="T52" s="149"/>
      <c r="U52" s="149"/>
      <c r="V52" s="149"/>
      <c r="W52" s="149"/>
      <c r="X52" s="149"/>
      <c r="Y52" s="149"/>
      <c r="Z52" s="149"/>
    </row>
    <row r="53" spans="1:26" ht="15.75" hidden="1" customHeight="1" x14ac:dyDescent="0.2">
      <c r="A53" s="126"/>
      <c r="B53" s="126"/>
      <c r="C53" s="149"/>
      <c r="D53" s="149"/>
      <c r="E53" s="149"/>
      <c r="F53" s="149"/>
      <c r="G53" s="149"/>
      <c r="H53" s="149"/>
      <c r="I53" s="169"/>
      <c r="J53" s="149"/>
      <c r="K53" s="149"/>
      <c r="L53" s="149"/>
      <c r="M53" s="149"/>
      <c r="N53" s="149"/>
      <c r="O53" s="149"/>
      <c r="P53" s="149"/>
      <c r="Q53" s="149"/>
      <c r="R53" s="149"/>
      <c r="S53" s="149"/>
      <c r="T53" s="149"/>
      <c r="U53" s="149"/>
      <c r="V53" s="149"/>
      <c r="W53" s="149"/>
      <c r="X53" s="149"/>
      <c r="Y53" s="149"/>
      <c r="Z53" s="149"/>
    </row>
    <row r="54" spans="1:26" ht="15.75" hidden="1" customHeight="1" x14ac:dyDescent="0.2">
      <c r="A54" s="126"/>
      <c r="B54" s="126"/>
      <c r="C54" s="149"/>
      <c r="D54" s="149"/>
      <c r="E54" s="149"/>
      <c r="F54" s="149"/>
      <c r="G54" s="149"/>
      <c r="H54" s="149"/>
      <c r="I54" s="169"/>
      <c r="J54" s="149"/>
      <c r="K54" s="149"/>
      <c r="L54" s="149"/>
      <c r="M54" s="149"/>
      <c r="N54" s="149"/>
      <c r="O54" s="149"/>
      <c r="P54" s="149"/>
      <c r="Q54" s="149"/>
      <c r="R54" s="149"/>
      <c r="S54" s="149"/>
      <c r="T54" s="149"/>
      <c r="U54" s="149"/>
      <c r="V54" s="149"/>
      <c r="W54" s="149"/>
      <c r="X54" s="149"/>
      <c r="Y54" s="149"/>
      <c r="Z54" s="149"/>
    </row>
    <row r="55" spans="1:26" ht="15.75" hidden="1" customHeight="1" x14ac:dyDescent="0.2">
      <c r="A55" s="126"/>
      <c r="B55" s="126"/>
      <c r="C55" s="149"/>
      <c r="D55" s="149"/>
      <c r="E55" s="149"/>
      <c r="F55" s="149"/>
      <c r="G55" s="149"/>
      <c r="H55" s="149"/>
      <c r="I55" s="169"/>
      <c r="J55" s="149"/>
      <c r="K55" s="149"/>
      <c r="L55" s="149"/>
      <c r="M55" s="149"/>
      <c r="N55" s="149"/>
      <c r="O55" s="149"/>
      <c r="P55" s="149"/>
      <c r="Q55" s="149"/>
      <c r="R55" s="149"/>
      <c r="S55" s="149"/>
      <c r="T55" s="149"/>
      <c r="U55" s="149"/>
      <c r="V55" s="149"/>
      <c r="W55" s="149"/>
      <c r="X55" s="149"/>
      <c r="Y55" s="149"/>
      <c r="Z55" s="149"/>
    </row>
    <row r="56" spans="1:26" ht="15.75" hidden="1" customHeight="1" x14ac:dyDescent="0.2">
      <c r="A56" s="126"/>
      <c r="B56" s="126"/>
      <c r="C56" s="149"/>
      <c r="D56" s="149"/>
      <c r="E56" s="149"/>
      <c r="F56" s="149"/>
      <c r="G56" s="149"/>
      <c r="H56" s="149"/>
      <c r="I56" s="169"/>
      <c r="J56" s="149"/>
      <c r="K56" s="149"/>
      <c r="L56" s="149"/>
      <c r="M56" s="149"/>
      <c r="N56" s="149"/>
      <c r="O56" s="149"/>
      <c r="P56" s="149"/>
      <c r="Q56" s="149"/>
      <c r="R56" s="149"/>
      <c r="S56" s="149"/>
      <c r="T56" s="149"/>
      <c r="U56" s="149"/>
      <c r="V56" s="149"/>
      <c r="W56" s="149"/>
      <c r="X56" s="149"/>
      <c r="Y56" s="149"/>
      <c r="Z56" s="149"/>
    </row>
    <row r="57" spans="1:26" ht="15.75" hidden="1" customHeight="1" x14ac:dyDescent="0.2">
      <c r="A57" s="126"/>
      <c r="B57" s="126"/>
      <c r="C57" s="149"/>
      <c r="D57" s="149"/>
      <c r="E57" s="149"/>
      <c r="F57" s="149"/>
      <c r="G57" s="149"/>
      <c r="H57" s="149"/>
      <c r="I57" s="169"/>
      <c r="J57" s="149"/>
      <c r="K57" s="149"/>
      <c r="L57" s="149"/>
      <c r="M57" s="149"/>
      <c r="N57" s="149"/>
      <c r="O57" s="149"/>
      <c r="P57" s="149"/>
      <c r="Q57" s="149"/>
      <c r="R57" s="149"/>
      <c r="S57" s="149"/>
      <c r="T57" s="149"/>
      <c r="U57" s="149"/>
      <c r="V57" s="149"/>
      <c r="W57" s="149"/>
      <c r="X57" s="149"/>
      <c r="Y57" s="149"/>
      <c r="Z57" s="149"/>
    </row>
    <row r="58" spans="1:26" ht="15.75" hidden="1" customHeight="1" x14ac:dyDescent="0.2">
      <c r="A58" s="126"/>
      <c r="B58" s="126"/>
      <c r="C58" s="149"/>
      <c r="D58" s="149"/>
      <c r="E58" s="149"/>
      <c r="F58" s="149"/>
      <c r="G58" s="149"/>
      <c r="H58" s="149"/>
      <c r="I58" s="169"/>
      <c r="J58" s="149"/>
      <c r="K58" s="149"/>
      <c r="L58" s="149"/>
      <c r="M58" s="149"/>
      <c r="N58" s="149"/>
      <c r="O58" s="149"/>
      <c r="P58" s="149"/>
      <c r="Q58" s="149"/>
      <c r="R58" s="149"/>
      <c r="S58" s="149"/>
      <c r="T58" s="149"/>
      <c r="U58" s="149"/>
      <c r="V58" s="149"/>
      <c r="W58" s="149"/>
      <c r="X58" s="149"/>
      <c r="Y58" s="149"/>
      <c r="Z58" s="149"/>
    </row>
    <row r="59" spans="1:26" ht="15" customHeight="1" x14ac:dyDescent="0.2">
      <c r="A59" s="126"/>
      <c r="B59" s="126"/>
      <c r="C59" s="149"/>
      <c r="D59" s="149"/>
      <c r="E59" s="149"/>
      <c r="F59" s="149"/>
      <c r="G59" s="149"/>
      <c r="H59" s="149"/>
      <c r="I59" s="169"/>
      <c r="J59" s="149"/>
      <c r="K59" s="149"/>
      <c r="L59" s="149"/>
      <c r="M59" s="149"/>
      <c r="N59" s="149"/>
      <c r="O59" s="149"/>
      <c r="P59" s="149"/>
      <c r="Q59" s="149"/>
      <c r="R59" s="149"/>
      <c r="S59" s="149"/>
      <c r="T59" s="149"/>
      <c r="U59" s="149"/>
      <c r="V59" s="149"/>
      <c r="W59" s="149"/>
      <c r="X59" s="149"/>
      <c r="Y59" s="149"/>
      <c r="Z59" s="149"/>
    </row>
    <row r="60" spans="1:26" ht="20.100000000000001" customHeight="1" x14ac:dyDescent="0.2">
      <c r="A60" s="126"/>
      <c r="B60" s="126"/>
      <c r="C60" s="136" t="s">
        <v>62</v>
      </c>
      <c r="D60" s="137"/>
      <c r="E60" s="137"/>
      <c r="F60" s="137"/>
      <c r="G60" s="137"/>
      <c r="H60" s="138"/>
      <c r="I60" s="170"/>
    </row>
    <row r="61" spans="1:26" ht="15" customHeight="1" x14ac:dyDescent="0.2">
      <c r="A61" s="126"/>
      <c r="B61" s="126"/>
      <c r="C61" s="139"/>
      <c r="D61" s="140"/>
      <c r="E61" s="140"/>
      <c r="F61" s="140"/>
      <c r="G61" s="140"/>
      <c r="H61" s="140"/>
      <c r="I61" s="141"/>
      <c r="J61" s="141"/>
      <c r="K61" s="141"/>
      <c r="L61" s="141"/>
      <c r="M61" s="141"/>
      <c r="N61" s="141"/>
      <c r="O61" s="141"/>
      <c r="P61" s="141"/>
      <c r="Q61" s="141"/>
      <c r="R61" s="141"/>
      <c r="S61" s="141"/>
      <c r="T61" s="141"/>
      <c r="U61" s="141"/>
      <c r="V61" s="141"/>
      <c r="W61" s="141"/>
      <c r="X61" s="141"/>
      <c r="Y61" s="141"/>
      <c r="Z61" s="142"/>
    </row>
    <row r="62" spans="1:26" ht="20.100000000000001" customHeight="1" x14ac:dyDescent="0.2">
      <c r="A62" s="126"/>
      <c r="B62" s="126"/>
      <c r="C62" s="139"/>
      <c r="D62" s="171" t="s">
        <v>63</v>
      </c>
      <c r="E62" s="171"/>
      <c r="F62" s="171"/>
      <c r="G62" s="171"/>
      <c r="H62" s="171"/>
      <c r="I62" s="171"/>
      <c r="J62" s="171"/>
      <c r="K62" s="171"/>
      <c r="L62" s="171"/>
      <c r="M62" s="171"/>
      <c r="N62" s="171"/>
      <c r="O62" s="171"/>
      <c r="P62" s="171"/>
      <c r="Q62" s="171"/>
      <c r="R62" s="171"/>
      <c r="S62" s="171"/>
      <c r="T62" s="171"/>
      <c r="U62" s="171"/>
      <c r="V62" s="171"/>
      <c r="W62" s="171"/>
      <c r="X62" s="171"/>
      <c r="Y62" s="171"/>
      <c r="Z62" s="148"/>
    </row>
    <row r="63" spans="1:26" ht="20.100000000000001" customHeight="1" x14ac:dyDescent="0.2">
      <c r="A63" s="126">
        <f>IF(AND($I63&lt;&gt;"しない", $I63&lt;&gt;"する"), 1001, 0)</f>
        <v>1001</v>
      </c>
      <c r="B63" s="126"/>
      <c r="C63" s="143"/>
      <c r="D63" s="144">
        <v>1</v>
      </c>
      <c r="E63" s="149" t="s">
        <v>64</v>
      </c>
      <c r="F63" s="149"/>
      <c r="G63" s="149"/>
      <c r="H63" s="149"/>
      <c r="I63" s="23"/>
      <c r="J63" s="23"/>
      <c r="K63" s="23"/>
      <c r="L63" s="23"/>
      <c r="M63" s="23"/>
      <c r="N63" s="149"/>
      <c r="O63" s="149"/>
      <c r="P63" s="149"/>
      <c r="Q63" s="149"/>
      <c r="R63" s="149"/>
      <c r="S63" s="149"/>
      <c r="T63" s="149"/>
      <c r="U63" s="149"/>
      <c r="V63" s="149"/>
      <c r="W63" s="149"/>
      <c r="X63" s="149"/>
      <c r="Y63" s="149"/>
      <c r="Z63" s="148"/>
    </row>
    <row r="64" spans="1:26" ht="20.100000000000001" customHeight="1" x14ac:dyDescent="0.2">
      <c r="A64" s="126"/>
      <c r="B64" s="126"/>
      <c r="C64" s="143"/>
      <c r="D64" s="149"/>
      <c r="E64" s="149"/>
      <c r="F64" s="149"/>
      <c r="G64" s="149"/>
      <c r="H64" s="149"/>
      <c r="I64" s="155"/>
      <c r="J64" s="151" t="s">
        <v>29</v>
      </c>
      <c r="K64" s="150"/>
      <c r="L64" s="150"/>
      <c r="M64" s="150"/>
      <c r="N64" s="150"/>
      <c r="O64" s="150"/>
      <c r="P64" s="150"/>
      <c r="Q64" s="150"/>
      <c r="R64" s="150"/>
      <c r="S64" s="150"/>
      <c r="T64" s="150"/>
      <c r="U64" s="150"/>
      <c r="V64" s="150"/>
      <c r="W64" s="150"/>
      <c r="X64" s="150"/>
      <c r="Y64" s="150"/>
      <c r="Z64" s="148"/>
    </row>
    <row r="65" spans="1:26" ht="20.100000000000001" hidden="1" customHeight="1" x14ac:dyDescent="0.2">
      <c r="A65" s="126"/>
      <c r="B65" s="126"/>
      <c r="C65" s="143"/>
      <c r="D65" s="149"/>
      <c r="E65" s="149"/>
      <c r="F65" s="149"/>
      <c r="G65" s="149"/>
      <c r="H65" s="149"/>
      <c r="I65" s="155"/>
      <c r="J65" s="150"/>
      <c r="K65" s="150"/>
      <c r="L65" s="150"/>
      <c r="M65" s="150"/>
      <c r="N65" s="150"/>
      <c r="O65" s="150"/>
      <c r="P65" s="150"/>
      <c r="Q65" s="150"/>
      <c r="R65" s="150"/>
      <c r="S65" s="150"/>
      <c r="T65" s="150"/>
      <c r="U65" s="150"/>
      <c r="V65" s="150"/>
      <c r="W65" s="150"/>
      <c r="X65" s="150"/>
      <c r="Y65" s="150"/>
      <c r="Z65" s="148"/>
    </row>
    <row r="66" spans="1:26" ht="20.100000000000001" hidden="1" customHeight="1" x14ac:dyDescent="0.2">
      <c r="A66" s="126"/>
      <c r="B66" s="126"/>
      <c r="C66" s="143"/>
      <c r="D66" s="149"/>
      <c r="E66" s="149"/>
      <c r="F66" s="149"/>
      <c r="G66" s="149"/>
      <c r="H66" s="149"/>
      <c r="I66" s="155"/>
      <c r="J66" s="150"/>
      <c r="K66" s="150"/>
      <c r="L66" s="150"/>
      <c r="M66" s="150"/>
      <c r="N66" s="150"/>
      <c r="O66" s="150"/>
      <c r="P66" s="150"/>
      <c r="Q66" s="150"/>
      <c r="R66" s="150"/>
      <c r="S66" s="150"/>
      <c r="T66" s="150"/>
      <c r="U66" s="150"/>
      <c r="V66" s="150"/>
      <c r="W66" s="150"/>
      <c r="X66" s="150"/>
      <c r="Y66" s="150"/>
      <c r="Z66" s="148"/>
    </row>
    <row r="67" spans="1:26" ht="20.100000000000001" hidden="1" customHeight="1" x14ac:dyDescent="0.2">
      <c r="A67" s="126"/>
      <c r="B67" s="126"/>
      <c r="C67" s="143"/>
      <c r="D67" s="149"/>
      <c r="E67" s="149"/>
      <c r="F67" s="149"/>
      <c r="G67" s="149"/>
      <c r="H67" s="149"/>
      <c r="I67" s="155"/>
      <c r="J67" s="150"/>
      <c r="K67" s="150"/>
      <c r="L67" s="150"/>
      <c r="M67" s="150"/>
      <c r="N67" s="150"/>
      <c r="O67" s="150"/>
      <c r="P67" s="150"/>
      <c r="Q67" s="150"/>
      <c r="R67" s="150"/>
      <c r="S67" s="150"/>
      <c r="T67" s="150"/>
      <c r="U67" s="150"/>
      <c r="V67" s="150"/>
      <c r="W67" s="150"/>
      <c r="X67" s="150"/>
      <c r="Y67" s="150"/>
      <c r="Z67" s="148"/>
    </row>
    <row r="68" spans="1:26" ht="20.100000000000001" hidden="1" customHeight="1" x14ac:dyDescent="0.2">
      <c r="A68" s="126"/>
      <c r="B68" s="126"/>
      <c r="C68" s="143"/>
      <c r="D68" s="149"/>
      <c r="E68" s="149"/>
      <c r="F68" s="149"/>
      <c r="G68" s="149"/>
      <c r="H68" s="149"/>
      <c r="I68" s="155"/>
      <c r="J68" s="150"/>
      <c r="K68" s="150"/>
      <c r="L68" s="150"/>
      <c r="M68" s="150"/>
      <c r="N68" s="150"/>
      <c r="O68" s="150"/>
      <c r="P68" s="150"/>
      <c r="Q68" s="150"/>
      <c r="R68" s="150"/>
      <c r="S68" s="150"/>
      <c r="T68" s="150"/>
      <c r="U68" s="150"/>
      <c r="V68" s="150"/>
      <c r="W68" s="150"/>
      <c r="X68" s="150"/>
      <c r="Y68" s="150"/>
      <c r="Z68" s="148"/>
    </row>
    <row r="69" spans="1:26" ht="20.100000000000001" customHeight="1" x14ac:dyDescent="0.2">
      <c r="A69" s="126">
        <f>IF(OR(AND($I63="する",TRIM($I69)=""),AND($I63="しない",NOT(ISBLANK($I69)))), 1001, 0)</f>
        <v>0</v>
      </c>
      <c r="B69" s="126"/>
      <c r="C69" s="143"/>
      <c r="D69" s="144">
        <v>2</v>
      </c>
      <c r="E69" s="124" t="s">
        <v>46</v>
      </c>
      <c r="I69" s="74"/>
      <c r="J69" s="75"/>
      <c r="K69" s="75"/>
      <c r="L69" s="75"/>
      <c r="M69" s="75"/>
      <c r="N69" s="149"/>
      <c r="O69" s="149"/>
      <c r="P69" s="149"/>
      <c r="Q69" s="149"/>
      <c r="R69" s="149"/>
      <c r="S69" s="149"/>
      <c r="T69" s="149"/>
      <c r="U69" s="149"/>
      <c r="V69" s="149"/>
      <c r="W69" s="149"/>
      <c r="X69" s="149"/>
      <c r="Y69" s="149"/>
      <c r="Z69" s="148"/>
    </row>
    <row r="70" spans="1:26" ht="20.100000000000001" customHeight="1" x14ac:dyDescent="0.2">
      <c r="A70" s="126"/>
      <c r="B70" s="126"/>
      <c r="C70" s="143"/>
      <c r="D70" s="144"/>
      <c r="E70" s="149"/>
      <c r="F70" s="149"/>
      <c r="G70" s="149"/>
      <c r="H70" s="149"/>
      <c r="I70" s="146"/>
      <c r="J70" s="151" t="s">
        <v>193</v>
      </c>
      <c r="K70" s="150"/>
      <c r="L70" s="150"/>
      <c r="M70" s="150"/>
      <c r="N70" s="150"/>
      <c r="O70" s="150"/>
      <c r="P70" s="150"/>
      <c r="Q70" s="150"/>
      <c r="R70" s="150"/>
      <c r="S70" s="150"/>
      <c r="T70" s="150"/>
      <c r="U70" s="150"/>
      <c r="V70" s="150"/>
      <c r="W70" s="150"/>
      <c r="X70" s="150"/>
      <c r="Y70" s="150"/>
      <c r="Z70" s="148"/>
    </row>
    <row r="71" spans="1:26" ht="20.100000000000001" customHeight="1" x14ac:dyDescent="0.2">
      <c r="A71" s="126">
        <f>IF(OR(AND($I63="する",AND($I71&lt;&gt;"", OR(ISERROR(FIND("@"&amp;LEFT($I71,3)&amp;"@", 都道府県3))=FALSE, ISERROR(FIND("@"&amp;LEFT($I71,4)&amp;"@",都道府県4))=FALSE))=FALSE),AND($I63="しない",NOT(ISBLANK($I71)))), 1001, 0)</f>
        <v>0</v>
      </c>
      <c r="B71" s="126"/>
      <c r="C71" s="143"/>
      <c r="D71" s="144">
        <v>3</v>
      </c>
      <c r="E71" s="124" t="s">
        <v>47</v>
      </c>
      <c r="I71" s="76"/>
      <c r="J71" s="76"/>
      <c r="K71" s="76"/>
      <c r="L71" s="76"/>
      <c r="M71" s="76"/>
      <c r="N71" s="76"/>
      <c r="O71" s="76"/>
      <c r="P71" s="76"/>
      <c r="Q71" s="77"/>
      <c r="R71" s="76"/>
      <c r="S71" s="76"/>
      <c r="T71" s="76"/>
      <c r="U71" s="76"/>
      <c r="V71" s="76"/>
      <c r="W71" s="76"/>
      <c r="X71" s="76"/>
      <c r="Y71" s="76"/>
      <c r="Z71" s="148"/>
    </row>
    <row r="72" spans="1:26" ht="20.100000000000001" customHeight="1" x14ac:dyDescent="0.2">
      <c r="A72" s="126"/>
      <c r="B72" s="126"/>
      <c r="C72" s="143"/>
      <c r="D72" s="144"/>
      <c r="E72" s="149"/>
      <c r="F72" s="149"/>
      <c r="G72" s="149"/>
      <c r="H72" s="149"/>
      <c r="I72" s="146"/>
      <c r="J72" s="151" t="s">
        <v>48</v>
      </c>
      <c r="K72" s="150"/>
      <c r="L72" s="150"/>
      <c r="M72" s="150"/>
      <c r="N72" s="150"/>
      <c r="O72" s="150"/>
      <c r="P72" s="150"/>
      <c r="Q72" s="150"/>
      <c r="R72" s="150"/>
      <c r="S72" s="150"/>
      <c r="T72" s="150"/>
      <c r="U72" s="150"/>
      <c r="V72" s="150"/>
      <c r="W72" s="150"/>
      <c r="X72" s="150"/>
      <c r="Y72" s="150"/>
      <c r="Z72" s="148"/>
    </row>
    <row r="73" spans="1:26" ht="20.100000000000001" customHeight="1" x14ac:dyDescent="0.2">
      <c r="A73" s="126">
        <f>IF(OR(AND($I63="する",TRIM($I73)=""),AND($I63="しない",NOT(ISBLANK($I73)))), 1001, 0)</f>
        <v>0</v>
      </c>
      <c r="B73" s="126"/>
      <c r="C73" s="143"/>
      <c r="D73" s="144">
        <v>4</v>
      </c>
      <c r="E73" s="124" t="s">
        <v>79</v>
      </c>
      <c r="I73" s="23"/>
      <c r="J73" s="23"/>
      <c r="K73" s="23"/>
      <c r="L73" s="23"/>
      <c r="M73" s="23"/>
      <c r="N73" s="23"/>
      <c r="O73" s="23"/>
      <c r="P73" s="23"/>
      <c r="Q73" s="80"/>
      <c r="R73" s="23"/>
      <c r="S73" s="23"/>
      <c r="T73" s="23"/>
      <c r="U73" s="23"/>
      <c r="V73" s="23"/>
      <c r="W73" s="23"/>
      <c r="X73" s="23"/>
      <c r="Y73" s="23"/>
      <c r="Z73" s="148"/>
    </row>
    <row r="74" spans="1:26" ht="30" customHeight="1" x14ac:dyDescent="0.2">
      <c r="A74" s="126"/>
      <c r="B74" s="126"/>
      <c r="C74" s="152"/>
      <c r="D74" s="149"/>
      <c r="I74" s="146"/>
      <c r="J74" s="172" t="s">
        <v>211</v>
      </c>
      <c r="K74" s="172"/>
      <c r="L74" s="172"/>
      <c r="M74" s="172"/>
      <c r="N74" s="172"/>
      <c r="O74" s="172"/>
      <c r="P74" s="172"/>
      <c r="Q74" s="172"/>
      <c r="R74" s="172"/>
      <c r="S74" s="172"/>
      <c r="T74" s="172"/>
      <c r="U74" s="172"/>
      <c r="V74" s="172"/>
      <c r="W74" s="172"/>
      <c r="X74" s="172"/>
      <c r="Y74" s="172"/>
      <c r="Z74" s="148"/>
    </row>
    <row r="75" spans="1:26" ht="20.100000000000001" customHeight="1" x14ac:dyDescent="0.2">
      <c r="A75" s="126">
        <f>IF(OR(AND($I63="する",TRIM($I75)=""),AND($I63="しない",NOT(ISBLANK($I75)))), 1001, 0)</f>
        <v>0</v>
      </c>
      <c r="B75" s="126"/>
      <c r="C75" s="143"/>
      <c r="D75" s="144">
        <v>5</v>
      </c>
      <c r="E75" s="124" t="s">
        <v>49</v>
      </c>
      <c r="I75" s="23"/>
      <c r="J75" s="23"/>
      <c r="K75" s="23"/>
      <c r="L75" s="23"/>
      <c r="M75" s="23"/>
      <c r="N75" s="23"/>
      <c r="O75" s="23"/>
      <c r="P75" s="23"/>
      <c r="Q75" s="23"/>
      <c r="R75" s="23"/>
      <c r="S75" s="23"/>
      <c r="T75" s="23"/>
      <c r="U75" s="23"/>
      <c r="V75" s="23"/>
      <c r="W75" s="23"/>
      <c r="X75" s="23"/>
      <c r="Y75" s="23"/>
      <c r="Z75" s="148"/>
    </row>
    <row r="76" spans="1:26" ht="30" customHeight="1" x14ac:dyDescent="0.2">
      <c r="A76" s="126"/>
      <c r="B76" s="126"/>
      <c r="C76" s="152"/>
      <c r="D76" s="149"/>
      <c r="E76" s="149"/>
      <c r="F76" s="149"/>
      <c r="G76" s="149"/>
      <c r="H76" s="149"/>
      <c r="I76" s="146"/>
      <c r="J76" s="172" t="s">
        <v>212</v>
      </c>
      <c r="K76" s="172"/>
      <c r="L76" s="172"/>
      <c r="M76" s="172"/>
      <c r="N76" s="172"/>
      <c r="O76" s="172"/>
      <c r="P76" s="172"/>
      <c r="Q76" s="172"/>
      <c r="R76" s="172"/>
      <c r="S76" s="172"/>
      <c r="T76" s="172"/>
      <c r="U76" s="172"/>
      <c r="V76" s="172"/>
      <c r="W76" s="172"/>
      <c r="X76" s="172"/>
      <c r="Y76" s="172"/>
      <c r="Z76" s="148"/>
    </row>
    <row r="77" spans="1:26" ht="20.100000000000001" customHeight="1" x14ac:dyDescent="0.2">
      <c r="A77" s="126">
        <f>IF(OR(AND($I63="する",TRIM($I77)=""),AND($I63="しない",NOT(ISBLANK($I77)))), 1001, 0)</f>
        <v>0</v>
      </c>
      <c r="B77" s="126"/>
      <c r="C77" s="143"/>
      <c r="D77" s="144">
        <v>6</v>
      </c>
      <c r="E77" s="124" t="s">
        <v>65</v>
      </c>
      <c r="I77" s="23"/>
      <c r="J77" s="23"/>
      <c r="K77" s="23"/>
      <c r="L77" s="23"/>
      <c r="M77" s="23"/>
      <c r="N77" s="23"/>
      <c r="O77" s="23"/>
      <c r="P77" s="23"/>
      <c r="Q77" s="23"/>
      <c r="R77" s="23"/>
      <c r="S77" s="23"/>
      <c r="T77" s="23"/>
      <c r="U77" s="23"/>
      <c r="V77" s="23"/>
      <c r="W77" s="23"/>
      <c r="X77" s="23"/>
      <c r="Y77" s="23"/>
      <c r="Z77" s="148"/>
    </row>
    <row r="78" spans="1:26" ht="20.100000000000001" customHeight="1" x14ac:dyDescent="0.2">
      <c r="A78" s="126"/>
      <c r="B78" s="126"/>
      <c r="C78" s="152"/>
      <c r="D78" s="149"/>
      <c r="E78" s="149"/>
      <c r="F78" s="149"/>
      <c r="G78" s="149"/>
      <c r="H78" s="149"/>
      <c r="I78" s="146"/>
      <c r="J78" s="161" t="s">
        <v>87</v>
      </c>
      <c r="K78" s="150"/>
      <c r="L78" s="150"/>
      <c r="M78" s="150"/>
      <c r="N78" s="150"/>
      <c r="O78" s="150"/>
      <c r="P78" s="150"/>
      <c r="Q78" s="150"/>
      <c r="R78" s="150"/>
      <c r="S78" s="150"/>
      <c r="T78" s="150"/>
      <c r="U78" s="150"/>
      <c r="V78" s="150"/>
      <c r="W78" s="150"/>
      <c r="X78" s="150"/>
      <c r="Y78" s="150"/>
      <c r="Z78" s="148"/>
    </row>
    <row r="79" spans="1:26" ht="20.100000000000001" customHeight="1" x14ac:dyDescent="0.2">
      <c r="A79" s="126">
        <f>IF(OR(AND($I63="する",OR(TRIM($I79)="", NOT(OR(IFERROR(SEARCH(" ",$I79),0)&gt;0, IFERROR(SEARCH("　",$I79),0)&gt;0)))),AND($I63="しない",NOT(ISBLANK($I79)))), 1001, 0)</f>
        <v>0</v>
      </c>
      <c r="B79" s="126"/>
      <c r="C79" s="143"/>
      <c r="D79" s="144">
        <v>7</v>
      </c>
      <c r="E79" s="124" t="s">
        <v>66</v>
      </c>
      <c r="I79" s="23"/>
      <c r="J79" s="23"/>
      <c r="K79" s="23"/>
      <c r="L79" s="23"/>
      <c r="M79" s="23"/>
      <c r="N79" s="23"/>
      <c r="O79" s="23"/>
      <c r="P79" s="23"/>
      <c r="Q79" s="23"/>
      <c r="R79" s="23"/>
      <c r="S79" s="23"/>
      <c r="T79" s="23"/>
      <c r="U79" s="23"/>
      <c r="V79" s="23"/>
      <c r="W79" s="23"/>
      <c r="X79" s="23"/>
      <c r="Y79" s="23"/>
      <c r="Z79" s="148"/>
    </row>
    <row r="80" spans="1:26" ht="20.100000000000001" customHeight="1" x14ac:dyDescent="0.2">
      <c r="A80" s="126"/>
      <c r="B80" s="126"/>
      <c r="C80" s="152"/>
      <c r="D80" s="149"/>
      <c r="E80" s="173" t="s">
        <v>81</v>
      </c>
      <c r="F80" s="149"/>
      <c r="G80" s="149"/>
      <c r="H80" s="149"/>
      <c r="I80" s="155"/>
      <c r="J80" s="151" t="s">
        <v>51</v>
      </c>
      <c r="K80" s="151"/>
      <c r="L80" s="151"/>
      <c r="M80" s="151"/>
      <c r="N80" s="151"/>
      <c r="O80" s="151"/>
      <c r="P80" s="151"/>
      <c r="Q80" s="151"/>
      <c r="R80" s="151"/>
      <c r="S80" s="151"/>
      <c r="T80" s="151"/>
      <c r="U80" s="151"/>
      <c r="V80" s="151"/>
      <c r="W80" s="151"/>
      <c r="X80" s="151"/>
      <c r="Y80" s="151"/>
      <c r="Z80" s="148"/>
    </row>
    <row r="81" spans="1:27" ht="20.100000000000001" customHeight="1" x14ac:dyDescent="0.2">
      <c r="A81" s="126">
        <f>IF(OR(AND($I63="する",OR(TRIM($I81)="", NOT(OR(IFERROR(SEARCH(" ",$I81),0)&gt;0, IFERROR(SEARCH("　",$I81),0)&gt;0)))),AND($I63="しない",NOT(ISBLANK($I81)))), 1001, 0)</f>
        <v>0</v>
      </c>
      <c r="B81" s="126"/>
      <c r="C81" s="143"/>
      <c r="D81" s="144">
        <v>8</v>
      </c>
      <c r="E81" s="124" t="s">
        <v>66</v>
      </c>
      <c r="I81" s="23"/>
      <c r="J81" s="23"/>
      <c r="K81" s="23"/>
      <c r="L81" s="23"/>
      <c r="M81" s="23"/>
      <c r="N81" s="23"/>
      <c r="O81" s="23"/>
      <c r="P81" s="23"/>
      <c r="Q81" s="23"/>
      <c r="R81" s="23"/>
      <c r="S81" s="23"/>
      <c r="T81" s="23"/>
      <c r="U81" s="23"/>
      <c r="V81" s="23"/>
      <c r="W81" s="23"/>
      <c r="X81" s="23"/>
      <c r="Y81" s="23"/>
      <c r="Z81" s="148"/>
    </row>
    <row r="82" spans="1:27" ht="20.100000000000001" customHeight="1" x14ac:dyDescent="0.2">
      <c r="A82" s="126"/>
      <c r="B82" s="126"/>
      <c r="C82" s="152"/>
      <c r="D82" s="149"/>
      <c r="E82" s="149"/>
      <c r="F82" s="149"/>
      <c r="G82" s="149"/>
      <c r="H82" s="149"/>
      <c r="I82" s="155"/>
      <c r="J82" s="151" t="s">
        <v>53</v>
      </c>
      <c r="K82" s="151"/>
      <c r="L82" s="151"/>
      <c r="M82" s="151"/>
      <c r="N82" s="151"/>
      <c r="O82" s="151"/>
      <c r="P82" s="151"/>
      <c r="Q82" s="151"/>
      <c r="R82" s="151"/>
      <c r="S82" s="151"/>
      <c r="T82" s="151"/>
      <c r="U82" s="151"/>
      <c r="V82" s="151"/>
      <c r="W82" s="151"/>
      <c r="X82" s="151"/>
      <c r="Y82" s="151"/>
      <c r="Z82" s="148"/>
    </row>
    <row r="83" spans="1:27" ht="20.100000000000001" customHeight="1" x14ac:dyDescent="0.2">
      <c r="A83" s="126">
        <f>IF(OR(AND($I63="する",NOT(AND(TRIM($I83)&lt;&gt;"",ISNUMBER(VALUE(SUBSTITUTE($I83,"-",""))),IFERROR(SEARCH("-",$I83),0)&gt;0))), AND($I63="しない",NOT(ISBLANK($I83)))), 1001, 0)</f>
        <v>0</v>
      </c>
      <c r="B83" s="126"/>
      <c r="C83" s="143"/>
      <c r="D83" s="144">
        <v>9</v>
      </c>
      <c r="E83" s="124" t="s">
        <v>54</v>
      </c>
      <c r="I83" s="23"/>
      <c r="J83" s="23"/>
      <c r="K83" s="23"/>
      <c r="L83" s="23"/>
      <c r="M83" s="23"/>
      <c r="O83" s="156" t="s">
        <v>55</v>
      </c>
      <c r="P83" s="1"/>
      <c r="Q83" s="124" t="s">
        <v>56</v>
      </c>
      <c r="Y83" s="150"/>
      <c r="Z83" s="148"/>
    </row>
    <row r="84" spans="1:27" ht="20.100000000000001" customHeight="1" x14ac:dyDescent="0.2">
      <c r="A84" s="126">
        <f>IF(AND($I63="しない",NOT(ISBLANK($P83))), 1001, 0)</f>
        <v>0</v>
      </c>
      <c r="B84" s="126"/>
      <c r="C84" s="152"/>
      <c r="D84" s="149"/>
      <c r="E84" s="149"/>
      <c r="F84" s="149"/>
      <c r="G84" s="149"/>
      <c r="H84" s="149"/>
      <c r="I84" s="146"/>
      <c r="J84" s="151" t="s">
        <v>57</v>
      </c>
      <c r="K84" s="150"/>
      <c r="L84" s="150"/>
      <c r="M84" s="150"/>
      <c r="N84" s="150"/>
      <c r="O84" s="150"/>
      <c r="P84" s="150"/>
      <c r="Q84" s="150"/>
      <c r="R84" s="150"/>
      <c r="S84" s="150"/>
      <c r="T84" s="150"/>
      <c r="U84" s="150"/>
      <c r="V84" s="150"/>
      <c r="W84" s="150"/>
      <c r="X84" s="150"/>
      <c r="Y84" s="150"/>
      <c r="Z84" s="148"/>
    </row>
    <row r="85" spans="1:27" ht="20.100000000000001" customHeight="1" x14ac:dyDescent="0.2">
      <c r="A85" s="126">
        <f>IF(OR(AND($I63="する",AND(TRIM($I85)&lt;&gt;"",NOT(AND(ISNUMBER(VALUE(SUBSTITUTE($I85,"-",""))),IFERROR(SEARCH("-",$I85),0)&gt;0)))), AND($I63="しない",NOT(ISBLANK($I85)))), 1001, 0)</f>
        <v>0</v>
      </c>
      <c r="B85" s="126"/>
      <c r="C85" s="143"/>
      <c r="D85" s="144">
        <v>10</v>
      </c>
      <c r="E85" s="124" t="s">
        <v>58</v>
      </c>
      <c r="I85" s="23"/>
      <c r="J85" s="23"/>
      <c r="K85" s="23"/>
      <c r="L85" s="23"/>
      <c r="M85" s="23"/>
      <c r="N85" s="150"/>
      <c r="O85" s="150"/>
      <c r="P85" s="150"/>
      <c r="Q85" s="150"/>
      <c r="R85" s="150"/>
      <c r="S85" s="150"/>
      <c r="T85" s="150"/>
      <c r="U85" s="150"/>
      <c r="V85" s="150"/>
      <c r="W85" s="150"/>
      <c r="X85" s="150"/>
      <c r="Y85" s="150"/>
      <c r="Z85" s="148"/>
    </row>
    <row r="86" spans="1:27" ht="20.100000000000001" customHeight="1" x14ac:dyDescent="0.2">
      <c r="A86" s="126"/>
      <c r="B86" s="126"/>
      <c r="C86" s="152"/>
      <c r="D86" s="149"/>
      <c r="E86" s="149"/>
      <c r="F86" s="149"/>
      <c r="G86" s="149"/>
      <c r="H86" s="149"/>
      <c r="I86" s="146"/>
      <c r="J86" s="151" t="s">
        <v>57</v>
      </c>
      <c r="K86" s="150"/>
      <c r="L86" s="150"/>
      <c r="M86" s="150"/>
      <c r="N86" s="150"/>
      <c r="O86" s="150"/>
      <c r="P86" s="150"/>
      <c r="Q86" s="150"/>
      <c r="R86" s="150"/>
      <c r="S86" s="150"/>
      <c r="T86" s="150"/>
      <c r="U86" s="150"/>
      <c r="V86" s="150"/>
      <c r="W86" s="150"/>
      <c r="X86" s="150"/>
      <c r="Y86" s="150"/>
      <c r="Z86" s="148"/>
    </row>
    <row r="87" spans="1:27" ht="20.100000000000001" customHeight="1" x14ac:dyDescent="0.2">
      <c r="A87" s="126">
        <f>IF(OR(AND($I63="する",NOT(AND(TRIM($I87)&lt;&gt;"", IFERROR(SEARCH("@",$I87),0)&gt;0))), AND($I63="しない",NOT(ISBLANK($I87)))), 1001, 0)</f>
        <v>0</v>
      </c>
      <c r="B87" s="126"/>
      <c r="C87" s="152"/>
      <c r="D87" s="144">
        <v>11</v>
      </c>
      <c r="E87" s="124" t="s">
        <v>59</v>
      </c>
      <c r="I87" s="23"/>
      <c r="J87" s="23"/>
      <c r="K87" s="23"/>
      <c r="L87" s="23"/>
      <c r="M87" s="23"/>
      <c r="N87" s="23"/>
      <c r="O87" s="23"/>
      <c r="P87" s="23"/>
      <c r="Q87" s="78"/>
      <c r="R87" s="23"/>
      <c r="S87" s="23"/>
      <c r="T87" s="23"/>
      <c r="U87" s="23"/>
      <c r="V87" s="23"/>
      <c r="W87" s="23"/>
      <c r="X87" s="23"/>
      <c r="Y87" s="23"/>
      <c r="Z87" s="148"/>
    </row>
    <row r="88" spans="1:27" ht="20.100000000000001" customHeight="1" x14ac:dyDescent="0.2">
      <c r="A88" s="126"/>
      <c r="B88" s="126"/>
      <c r="C88" s="152"/>
      <c r="D88" s="144"/>
      <c r="I88" s="146"/>
      <c r="J88" s="157" t="s">
        <v>114</v>
      </c>
      <c r="K88" s="174"/>
      <c r="L88" s="150"/>
      <c r="M88" s="150"/>
      <c r="N88" s="150"/>
      <c r="O88" s="150"/>
      <c r="P88" s="150"/>
      <c r="Q88" s="175"/>
      <c r="R88" s="150"/>
      <c r="S88" s="150"/>
      <c r="T88" s="150"/>
      <c r="U88" s="150"/>
      <c r="V88" s="150"/>
      <c r="W88" s="150"/>
      <c r="X88" s="150"/>
      <c r="Y88" s="150"/>
      <c r="Z88" s="149"/>
      <c r="AA88" s="160"/>
    </row>
    <row r="89" spans="1:27" ht="20.100000000000001" customHeight="1" x14ac:dyDescent="0.2">
      <c r="A89" s="126"/>
      <c r="B89" s="126"/>
      <c r="C89" s="163"/>
      <c r="D89" s="164"/>
      <c r="E89" s="164"/>
      <c r="F89" s="164"/>
      <c r="G89" s="164"/>
      <c r="H89" s="164"/>
      <c r="I89" s="176"/>
      <c r="J89" s="177"/>
      <c r="K89" s="178"/>
      <c r="L89" s="177"/>
      <c r="M89" s="177"/>
      <c r="N89" s="177"/>
      <c r="O89" s="177"/>
      <c r="P89" s="177"/>
      <c r="Q89" s="179"/>
      <c r="R89" s="177"/>
      <c r="S89" s="177"/>
      <c r="T89" s="177"/>
      <c r="U89" s="177"/>
      <c r="V89" s="177"/>
      <c r="W89" s="177"/>
      <c r="X89" s="177"/>
      <c r="Y89" s="177"/>
      <c r="Z89" s="164"/>
      <c r="AA89" s="160"/>
    </row>
    <row r="90" spans="1:27" ht="20.100000000000001" customHeight="1" x14ac:dyDescent="0.2">
      <c r="A90" s="126"/>
      <c r="B90" s="126"/>
      <c r="C90" s="149"/>
      <c r="D90" s="149"/>
      <c r="E90" s="149"/>
      <c r="F90" s="149"/>
      <c r="G90" s="149"/>
      <c r="H90" s="149"/>
      <c r="I90" s="168"/>
      <c r="J90" s="149"/>
      <c r="K90" s="180"/>
      <c r="L90" s="149"/>
      <c r="M90" s="149"/>
      <c r="N90" s="149"/>
      <c r="O90" s="149"/>
      <c r="P90" s="149"/>
      <c r="Q90" s="149"/>
      <c r="R90" s="149"/>
      <c r="S90" s="149"/>
      <c r="T90" s="149"/>
      <c r="U90" s="149"/>
      <c r="V90" s="149"/>
      <c r="W90" s="149"/>
      <c r="X90" s="149"/>
      <c r="Y90" s="149"/>
      <c r="Z90" s="149"/>
    </row>
    <row r="91" spans="1:27" ht="15.75" hidden="1" customHeight="1" x14ac:dyDescent="0.2">
      <c r="A91" s="126"/>
      <c r="B91" s="126"/>
      <c r="C91" s="149"/>
      <c r="D91" s="149"/>
      <c r="E91" s="149"/>
      <c r="F91" s="149"/>
      <c r="G91" s="149"/>
      <c r="H91" s="149"/>
      <c r="I91" s="168"/>
      <c r="J91" s="149"/>
      <c r="K91" s="180"/>
      <c r="L91" s="149"/>
      <c r="M91" s="149"/>
      <c r="N91" s="149"/>
      <c r="O91" s="149"/>
      <c r="P91" s="149"/>
      <c r="Q91" s="149"/>
      <c r="R91" s="149"/>
      <c r="S91" s="149"/>
      <c r="T91" s="149"/>
      <c r="U91" s="149"/>
      <c r="V91" s="149"/>
      <c r="W91" s="149"/>
      <c r="X91" s="149"/>
      <c r="Y91" s="149"/>
      <c r="Z91" s="149"/>
    </row>
    <row r="92" spans="1:27" ht="15.75" hidden="1" customHeight="1" x14ac:dyDescent="0.2">
      <c r="A92" s="126"/>
      <c r="B92" s="126"/>
      <c r="C92" s="149"/>
      <c r="D92" s="149"/>
      <c r="E92" s="149"/>
      <c r="F92" s="149"/>
      <c r="G92" s="149"/>
      <c r="H92" s="149"/>
      <c r="I92" s="168"/>
      <c r="J92" s="149"/>
      <c r="K92" s="180"/>
      <c r="L92" s="149"/>
      <c r="M92" s="149"/>
      <c r="N92" s="149"/>
      <c r="O92" s="149"/>
      <c r="P92" s="149"/>
      <c r="Q92" s="149"/>
      <c r="R92" s="149"/>
      <c r="S92" s="149"/>
      <c r="T92" s="149"/>
      <c r="U92" s="149"/>
      <c r="V92" s="149"/>
      <c r="W92" s="149"/>
      <c r="X92" s="149"/>
      <c r="Y92" s="149"/>
      <c r="Z92" s="149"/>
    </row>
    <row r="93" spans="1:27" ht="15.75" hidden="1" customHeight="1" x14ac:dyDescent="0.2">
      <c r="A93" s="126"/>
      <c r="B93" s="126"/>
      <c r="C93" s="149"/>
      <c r="D93" s="149"/>
      <c r="E93" s="149"/>
      <c r="F93" s="149"/>
      <c r="G93" s="149"/>
      <c r="H93" s="149"/>
      <c r="I93" s="168"/>
      <c r="J93" s="149"/>
      <c r="K93" s="180"/>
      <c r="L93" s="149"/>
      <c r="M93" s="149"/>
      <c r="N93" s="149"/>
      <c r="O93" s="149"/>
      <c r="P93" s="149"/>
      <c r="Q93" s="149"/>
      <c r="R93" s="149"/>
      <c r="S93" s="149"/>
      <c r="T93" s="149"/>
      <c r="U93" s="149"/>
      <c r="V93" s="149"/>
      <c r="W93" s="149"/>
      <c r="X93" s="149"/>
      <c r="Y93" s="149"/>
      <c r="Z93" s="149"/>
    </row>
    <row r="94" spans="1:27" ht="15.75" hidden="1" customHeight="1" x14ac:dyDescent="0.2">
      <c r="A94" s="126"/>
      <c r="B94" s="126"/>
      <c r="C94" s="149"/>
      <c r="D94" s="149"/>
      <c r="E94" s="149"/>
      <c r="F94" s="149"/>
      <c r="G94" s="149"/>
      <c r="H94" s="149"/>
      <c r="I94" s="168"/>
      <c r="J94" s="149"/>
      <c r="K94" s="180"/>
      <c r="L94" s="149"/>
      <c r="M94" s="149"/>
      <c r="N94" s="149"/>
      <c r="O94" s="149"/>
      <c r="P94" s="149"/>
      <c r="Q94" s="149"/>
      <c r="R94" s="149"/>
      <c r="S94" s="149"/>
      <c r="T94" s="149"/>
      <c r="U94" s="149"/>
      <c r="V94" s="149"/>
      <c r="W94" s="149"/>
      <c r="X94" s="149"/>
      <c r="Y94" s="149"/>
      <c r="Z94" s="149"/>
    </row>
    <row r="95" spans="1:27" ht="15.75" hidden="1" customHeight="1" x14ac:dyDescent="0.2">
      <c r="A95" s="126"/>
      <c r="B95" s="126"/>
      <c r="C95" s="149"/>
      <c r="D95" s="149"/>
      <c r="E95" s="149"/>
      <c r="F95" s="149"/>
      <c r="G95" s="149"/>
      <c r="H95" s="149"/>
      <c r="I95" s="168"/>
      <c r="J95" s="149"/>
      <c r="K95" s="180"/>
      <c r="L95" s="149"/>
      <c r="M95" s="149"/>
      <c r="N95" s="149"/>
      <c r="O95" s="149"/>
      <c r="P95" s="149"/>
      <c r="Q95" s="149"/>
      <c r="R95" s="149"/>
      <c r="S95" s="149"/>
      <c r="T95" s="149"/>
      <c r="U95" s="149"/>
      <c r="V95" s="149"/>
      <c r="W95" s="149"/>
      <c r="X95" s="149"/>
      <c r="Y95" s="149"/>
      <c r="Z95" s="149"/>
    </row>
    <row r="96" spans="1:27" ht="15.75" hidden="1" customHeight="1" x14ac:dyDescent="0.2">
      <c r="A96" s="126"/>
      <c r="B96" s="126"/>
      <c r="C96" s="149"/>
      <c r="D96" s="149"/>
      <c r="E96" s="149"/>
      <c r="F96" s="149"/>
      <c r="G96" s="149"/>
      <c r="H96" s="149"/>
      <c r="I96" s="168"/>
      <c r="J96" s="149"/>
      <c r="K96" s="180"/>
      <c r="L96" s="149"/>
      <c r="M96" s="149"/>
      <c r="N96" s="149"/>
      <c r="O96" s="149"/>
      <c r="P96" s="149"/>
      <c r="Q96" s="149"/>
      <c r="R96" s="149"/>
      <c r="S96" s="149"/>
      <c r="T96" s="149"/>
      <c r="U96" s="149"/>
      <c r="V96" s="149"/>
      <c r="W96" s="149"/>
      <c r="X96" s="149"/>
      <c r="Y96" s="149"/>
      <c r="Z96" s="149"/>
    </row>
    <row r="97" spans="1:26" ht="15.75" hidden="1" customHeight="1" x14ac:dyDescent="0.2">
      <c r="A97" s="126"/>
      <c r="B97" s="126"/>
      <c r="C97" s="149"/>
      <c r="D97" s="149"/>
      <c r="E97" s="149"/>
      <c r="F97" s="149"/>
      <c r="G97" s="149"/>
      <c r="H97" s="149"/>
      <c r="I97" s="168"/>
      <c r="J97" s="149"/>
      <c r="K97" s="180"/>
      <c r="L97" s="149"/>
      <c r="M97" s="149"/>
      <c r="N97" s="149"/>
      <c r="O97" s="149"/>
      <c r="P97" s="149"/>
      <c r="Q97" s="149"/>
      <c r="R97" s="149"/>
      <c r="S97" s="149"/>
      <c r="T97" s="149"/>
      <c r="U97" s="149"/>
      <c r="V97" s="149"/>
      <c r="W97" s="149"/>
      <c r="X97" s="149"/>
      <c r="Y97" s="149"/>
      <c r="Z97" s="149"/>
    </row>
    <row r="98" spans="1:26" ht="15.75" hidden="1" customHeight="1" x14ac:dyDescent="0.2">
      <c r="A98" s="126"/>
      <c r="B98" s="126"/>
      <c r="C98" s="149"/>
      <c r="D98" s="149"/>
      <c r="E98" s="149"/>
      <c r="F98" s="149"/>
      <c r="G98" s="149"/>
      <c r="H98" s="149"/>
      <c r="I98" s="168"/>
      <c r="J98" s="149"/>
      <c r="K98" s="180"/>
      <c r="L98" s="149"/>
      <c r="M98" s="149"/>
      <c r="N98" s="149"/>
      <c r="O98" s="149"/>
      <c r="P98" s="149"/>
      <c r="Q98" s="149"/>
      <c r="R98" s="149"/>
      <c r="S98" s="149"/>
      <c r="T98" s="149"/>
      <c r="U98" s="149"/>
      <c r="V98" s="149"/>
      <c r="W98" s="149"/>
      <c r="X98" s="149"/>
      <c r="Y98" s="149"/>
      <c r="Z98" s="149"/>
    </row>
    <row r="99" spans="1:26" ht="15.75" hidden="1" customHeight="1" x14ac:dyDescent="0.2">
      <c r="A99" s="126"/>
      <c r="B99" s="126"/>
      <c r="C99" s="149"/>
      <c r="D99" s="149"/>
      <c r="E99" s="149"/>
      <c r="F99" s="149"/>
      <c r="G99" s="149"/>
      <c r="H99" s="149"/>
      <c r="I99" s="168"/>
      <c r="J99" s="149"/>
      <c r="K99" s="180"/>
      <c r="L99" s="149"/>
      <c r="M99" s="149"/>
      <c r="N99" s="149"/>
      <c r="O99" s="149"/>
      <c r="P99" s="149"/>
      <c r="Q99" s="149"/>
      <c r="R99" s="149"/>
      <c r="S99" s="149"/>
      <c r="T99" s="149"/>
      <c r="U99" s="149"/>
      <c r="V99" s="149"/>
      <c r="W99" s="149"/>
      <c r="X99" s="149"/>
      <c r="Y99" s="149"/>
      <c r="Z99" s="149"/>
    </row>
    <row r="100" spans="1:26" ht="15.75" hidden="1" customHeight="1" x14ac:dyDescent="0.2">
      <c r="A100" s="126"/>
      <c r="B100" s="126"/>
      <c r="C100" s="149"/>
      <c r="D100" s="149"/>
      <c r="E100" s="149"/>
      <c r="F100" s="149"/>
      <c r="G100" s="149"/>
      <c r="H100" s="149"/>
      <c r="I100" s="168"/>
      <c r="J100" s="149"/>
      <c r="K100" s="180"/>
      <c r="L100" s="149"/>
      <c r="M100" s="149"/>
      <c r="N100" s="149"/>
      <c r="O100" s="149"/>
      <c r="P100" s="149"/>
      <c r="Q100" s="149"/>
      <c r="R100" s="149"/>
      <c r="S100" s="149"/>
      <c r="T100" s="149"/>
      <c r="U100" s="149"/>
      <c r="V100" s="149"/>
      <c r="W100" s="149"/>
      <c r="X100" s="149"/>
      <c r="Y100" s="149"/>
      <c r="Z100" s="149"/>
    </row>
    <row r="101" spans="1:26" ht="15.75" hidden="1" customHeight="1" x14ac:dyDescent="0.2">
      <c r="A101" s="126"/>
      <c r="B101" s="126"/>
      <c r="C101" s="149"/>
      <c r="D101" s="149"/>
      <c r="E101" s="149"/>
      <c r="F101" s="149"/>
      <c r="G101" s="149"/>
      <c r="H101" s="149"/>
      <c r="I101" s="168"/>
      <c r="J101" s="149"/>
      <c r="K101" s="180"/>
      <c r="L101" s="149"/>
      <c r="M101" s="149"/>
      <c r="N101" s="149"/>
      <c r="O101" s="149"/>
      <c r="P101" s="149"/>
      <c r="Q101" s="149"/>
      <c r="R101" s="149"/>
      <c r="S101" s="149"/>
      <c r="T101" s="149"/>
      <c r="U101" s="149"/>
      <c r="V101" s="149"/>
      <c r="W101" s="149"/>
      <c r="X101" s="149"/>
      <c r="Y101" s="149"/>
      <c r="Z101" s="149"/>
    </row>
    <row r="102" spans="1:26" ht="15.75" hidden="1" customHeight="1" x14ac:dyDescent="0.2">
      <c r="A102" s="126"/>
      <c r="B102" s="126"/>
      <c r="C102" s="149"/>
      <c r="D102" s="149"/>
      <c r="E102" s="149"/>
      <c r="F102" s="149"/>
      <c r="G102" s="149"/>
      <c r="H102" s="149"/>
      <c r="I102" s="168"/>
      <c r="J102" s="149"/>
      <c r="K102" s="180"/>
      <c r="L102" s="149"/>
      <c r="M102" s="149"/>
      <c r="N102" s="149"/>
      <c r="O102" s="149"/>
      <c r="P102" s="149"/>
      <c r="Q102" s="149"/>
      <c r="R102" s="149"/>
      <c r="S102" s="149"/>
      <c r="T102" s="149"/>
      <c r="U102" s="149"/>
      <c r="V102" s="149"/>
      <c r="W102" s="149"/>
      <c r="X102" s="149"/>
      <c r="Y102" s="149"/>
      <c r="Z102" s="149"/>
    </row>
    <row r="103" spans="1:26" ht="15.75" hidden="1" customHeight="1" x14ac:dyDescent="0.2">
      <c r="A103" s="126"/>
      <c r="B103" s="126"/>
      <c r="C103" s="149"/>
      <c r="D103" s="149"/>
      <c r="E103" s="149"/>
      <c r="F103" s="149"/>
      <c r="G103" s="149"/>
      <c r="H103" s="149"/>
      <c r="I103" s="168"/>
      <c r="J103" s="149"/>
      <c r="K103" s="180"/>
      <c r="L103" s="149"/>
      <c r="M103" s="149"/>
      <c r="N103" s="149"/>
      <c r="O103" s="149"/>
      <c r="P103" s="149"/>
      <c r="Q103" s="149"/>
      <c r="R103" s="149"/>
      <c r="S103" s="149"/>
      <c r="T103" s="149"/>
      <c r="U103" s="149"/>
      <c r="V103" s="149"/>
      <c r="W103" s="149"/>
      <c r="X103" s="149"/>
      <c r="Y103" s="149"/>
      <c r="Z103" s="149"/>
    </row>
    <row r="104" spans="1:26" ht="15.75" hidden="1" customHeight="1" x14ac:dyDescent="0.2">
      <c r="A104" s="126"/>
      <c r="B104" s="126"/>
      <c r="C104" s="149"/>
      <c r="D104" s="149"/>
      <c r="E104" s="149"/>
      <c r="F104" s="149"/>
      <c r="G104" s="149"/>
      <c r="H104" s="149"/>
      <c r="I104" s="168"/>
      <c r="J104" s="149"/>
      <c r="K104" s="180"/>
      <c r="L104" s="149"/>
      <c r="M104" s="149"/>
      <c r="N104" s="149"/>
      <c r="O104" s="149"/>
      <c r="P104" s="149"/>
      <c r="Q104" s="149"/>
      <c r="R104" s="149"/>
      <c r="S104" s="149"/>
      <c r="T104" s="149"/>
      <c r="U104" s="149"/>
      <c r="V104" s="149"/>
      <c r="W104" s="149"/>
      <c r="X104" s="149"/>
      <c r="Y104" s="149"/>
      <c r="Z104" s="149"/>
    </row>
    <row r="105" spans="1:26" ht="15.75" hidden="1" customHeight="1" x14ac:dyDescent="0.2">
      <c r="A105" s="126"/>
      <c r="B105" s="126"/>
      <c r="C105" s="149"/>
      <c r="D105" s="149"/>
      <c r="E105" s="149"/>
      <c r="F105" s="149"/>
      <c r="G105" s="149"/>
      <c r="H105" s="149"/>
      <c r="I105" s="168"/>
      <c r="J105" s="149"/>
      <c r="K105" s="180"/>
      <c r="L105" s="149"/>
      <c r="M105" s="149"/>
      <c r="N105" s="149"/>
      <c r="O105" s="149"/>
      <c r="P105" s="149"/>
      <c r="Q105" s="149"/>
      <c r="R105" s="149"/>
      <c r="S105" s="149"/>
      <c r="T105" s="149"/>
      <c r="U105" s="149"/>
      <c r="V105" s="149"/>
      <c r="W105" s="149"/>
      <c r="X105" s="149"/>
      <c r="Y105" s="149"/>
      <c r="Z105" s="149"/>
    </row>
    <row r="106" spans="1:26" ht="15.75" hidden="1" customHeight="1" x14ac:dyDescent="0.2">
      <c r="A106" s="126"/>
      <c r="B106" s="126"/>
      <c r="C106" s="149"/>
      <c r="D106" s="149"/>
      <c r="E106" s="149"/>
      <c r="F106" s="149"/>
      <c r="G106" s="149"/>
      <c r="H106" s="149"/>
      <c r="I106" s="168"/>
      <c r="J106" s="149"/>
      <c r="K106" s="180"/>
      <c r="L106" s="149"/>
      <c r="M106" s="149"/>
      <c r="N106" s="149"/>
      <c r="O106" s="149"/>
      <c r="P106" s="149"/>
      <c r="Q106" s="149"/>
      <c r="R106" s="149"/>
      <c r="S106" s="149"/>
      <c r="T106" s="149"/>
      <c r="U106" s="149"/>
      <c r="V106" s="149"/>
      <c r="W106" s="149"/>
      <c r="X106" s="149"/>
      <c r="Y106" s="149"/>
      <c r="Z106" s="149"/>
    </row>
    <row r="107" spans="1:26" ht="15.75" hidden="1" customHeight="1" x14ac:dyDescent="0.2">
      <c r="A107" s="126"/>
      <c r="B107" s="126"/>
      <c r="C107" s="149"/>
      <c r="D107" s="149"/>
      <c r="E107" s="149"/>
      <c r="F107" s="149"/>
      <c r="G107" s="149"/>
      <c r="H107" s="149"/>
      <c r="I107" s="168"/>
      <c r="J107" s="149"/>
      <c r="K107" s="180"/>
      <c r="L107" s="149"/>
      <c r="M107" s="149"/>
      <c r="N107" s="149"/>
      <c r="O107" s="149"/>
      <c r="P107" s="149"/>
      <c r="Q107" s="149"/>
      <c r="R107" s="149"/>
      <c r="S107" s="149"/>
      <c r="T107" s="149"/>
      <c r="U107" s="149"/>
      <c r="V107" s="149"/>
      <c r="W107" s="149"/>
      <c r="X107" s="149"/>
      <c r="Y107" s="149"/>
      <c r="Z107" s="149"/>
    </row>
    <row r="108" spans="1:26" ht="20.100000000000001" customHeight="1" x14ac:dyDescent="0.2">
      <c r="A108" s="126"/>
      <c r="B108" s="126"/>
      <c r="C108" s="149"/>
      <c r="D108" s="149"/>
      <c r="E108" s="149"/>
      <c r="F108" s="149"/>
      <c r="G108" s="149"/>
      <c r="H108" s="149"/>
      <c r="I108" s="168"/>
      <c r="J108" s="149"/>
      <c r="K108" s="180"/>
      <c r="L108" s="149"/>
      <c r="M108" s="149"/>
      <c r="N108" s="149"/>
      <c r="O108" s="149"/>
      <c r="P108" s="149"/>
      <c r="Q108" s="149"/>
      <c r="R108" s="149"/>
      <c r="S108" s="149"/>
      <c r="T108" s="149"/>
      <c r="U108" s="149"/>
      <c r="V108" s="149"/>
      <c r="W108" s="149"/>
      <c r="X108" s="149"/>
      <c r="Y108" s="149"/>
      <c r="Z108" s="149"/>
    </row>
    <row r="109" spans="1:26" ht="20.100000000000001" customHeight="1" x14ac:dyDescent="0.2">
      <c r="A109" s="126"/>
      <c r="B109" s="126"/>
      <c r="C109" s="136" t="s">
        <v>67</v>
      </c>
      <c r="D109" s="137"/>
      <c r="E109" s="137"/>
      <c r="F109" s="137"/>
      <c r="G109" s="137"/>
      <c r="H109" s="138"/>
      <c r="Q109" s="181"/>
    </row>
    <row r="110" spans="1:26" ht="15" customHeight="1" x14ac:dyDescent="0.2">
      <c r="A110" s="126"/>
      <c r="B110" s="126"/>
      <c r="C110" s="182"/>
      <c r="D110" s="183"/>
      <c r="E110" s="183"/>
      <c r="F110" s="183"/>
      <c r="G110" s="183"/>
      <c r="H110" s="183"/>
      <c r="I110" s="184"/>
      <c r="J110" s="141"/>
      <c r="K110" s="184"/>
      <c r="L110" s="141"/>
      <c r="M110" s="141"/>
      <c r="N110" s="141"/>
      <c r="O110" s="141"/>
      <c r="P110" s="141"/>
      <c r="Q110" s="185"/>
      <c r="R110" s="141"/>
      <c r="S110" s="141"/>
      <c r="T110" s="141"/>
      <c r="U110" s="141"/>
      <c r="V110" s="141"/>
      <c r="W110" s="141"/>
      <c r="X110" s="141"/>
      <c r="Y110" s="141"/>
      <c r="Z110" s="142"/>
    </row>
    <row r="111" spans="1:26" ht="30" customHeight="1" x14ac:dyDescent="0.2">
      <c r="A111" s="126"/>
      <c r="B111" s="126"/>
      <c r="C111" s="182"/>
      <c r="D111" s="186" t="s">
        <v>106</v>
      </c>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48"/>
    </row>
    <row r="112" spans="1:26" ht="20.100000000000001" customHeight="1" x14ac:dyDescent="0.2">
      <c r="A112" s="126"/>
      <c r="B112" s="126"/>
      <c r="C112" s="143"/>
      <c r="D112" s="144">
        <v>1</v>
      </c>
      <c r="E112" s="124" t="s">
        <v>68</v>
      </c>
      <c r="I112" s="23"/>
      <c r="J112" s="23"/>
      <c r="K112" s="23"/>
      <c r="L112" s="23"/>
      <c r="M112" s="23"/>
      <c r="N112" s="23"/>
      <c r="O112" s="23"/>
      <c r="P112" s="23"/>
      <c r="Q112" s="81"/>
      <c r="R112" s="23"/>
      <c r="S112" s="23"/>
      <c r="T112" s="23"/>
      <c r="U112" s="23"/>
      <c r="V112" s="23"/>
      <c r="W112" s="23"/>
      <c r="X112" s="23"/>
      <c r="Y112" s="23"/>
      <c r="Z112" s="148"/>
    </row>
    <row r="113" spans="1:26" ht="20.100000000000001" customHeight="1" x14ac:dyDescent="0.2">
      <c r="A113" s="126"/>
      <c r="B113" s="126"/>
      <c r="C113" s="143"/>
      <c r="D113" s="144"/>
      <c r="E113" s="149"/>
      <c r="F113" s="149"/>
      <c r="G113" s="149"/>
      <c r="H113" s="149"/>
      <c r="I113" s="155"/>
      <c r="J113" s="151" t="s">
        <v>69</v>
      </c>
      <c r="K113" s="174"/>
      <c r="L113" s="150"/>
      <c r="M113" s="150"/>
      <c r="N113" s="150"/>
      <c r="O113" s="150"/>
      <c r="P113" s="150"/>
      <c r="Q113" s="187"/>
      <c r="R113" s="150"/>
      <c r="S113" s="150"/>
      <c r="T113" s="150"/>
      <c r="U113" s="150"/>
      <c r="V113" s="150"/>
      <c r="W113" s="150"/>
      <c r="X113" s="150"/>
      <c r="Y113" s="150"/>
      <c r="Z113" s="148"/>
    </row>
    <row r="114" spans="1:26" ht="20.100000000000001" customHeight="1" x14ac:dyDescent="0.2">
      <c r="A114" s="126">
        <f>IF(AND(TRIM($I114)&lt;&gt;"", NOT(OR(IFERROR(SEARCH(" ",$I114),0)&gt;0, IFERROR(SEARCH("　",$I114),0)&gt;0))), 1001, 0)</f>
        <v>0</v>
      </c>
      <c r="B114" s="126"/>
      <c r="C114" s="143"/>
      <c r="D114" s="144">
        <f>D112+1</f>
        <v>2</v>
      </c>
      <c r="E114" s="124" t="s">
        <v>82</v>
      </c>
      <c r="I114" s="23"/>
      <c r="J114" s="23"/>
      <c r="K114" s="23"/>
      <c r="L114" s="23"/>
      <c r="M114" s="23"/>
      <c r="N114" s="23"/>
      <c r="O114" s="23"/>
      <c r="P114" s="23"/>
      <c r="Q114" s="23"/>
      <c r="R114" s="23"/>
      <c r="S114" s="23"/>
      <c r="T114" s="23"/>
      <c r="U114" s="23"/>
      <c r="V114" s="23"/>
      <c r="W114" s="23"/>
      <c r="X114" s="23"/>
      <c r="Y114" s="23"/>
      <c r="Z114" s="148"/>
    </row>
    <row r="115" spans="1:26" ht="20.100000000000001" customHeight="1" x14ac:dyDescent="0.2">
      <c r="A115" s="126"/>
      <c r="B115" s="126"/>
      <c r="C115" s="143"/>
      <c r="D115" s="144"/>
      <c r="E115" s="149"/>
      <c r="F115" s="149"/>
      <c r="G115" s="149"/>
      <c r="H115" s="149"/>
      <c r="I115" s="155"/>
      <c r="J115" s="151" t="s">
        <v>51</v>
      </c>
      <c r="K115" s="151"/>
      <c r="L115" s="151"/>
      <c r="M115" s="151"/>
      <c r="N115" s="151"/>
      <c r="O115" s="151"/>
      <c r="P115" s="151"/>
      <c r="Q115" s="151"/>
      <c r="R115" s="151"/>
      <c r="S115" s="151"/>
      <c r="T115" s="151"/>
      <c r="U115" s="151"/>
      <c r="V115" s="151"/>
      <c r="W115" s="151"/>
      <c r="X115" s="151"/>
      <c r="Y115" s="151"/>
      <c r="Z115" s="148"/>
    </row>
    <row r="116" spans="1:26" ht="20.100000000000001" customHeight="1" x14ac:dyDescent="0.2">
      <c r="A116" s="126">
        <f>IF(AND(TRIM($I116)&lt;&gt;"", NOT(OR(IFERROR(SEARCH(" ",$I116),0)&gt;0, IFERROR(SEARCH("　",$I116),0)&gt;0))), 1001, 0)</f>
        <v>0</v>
      </c>
      <c r="B116" s="126"/>
      <c r="C116" s="143"/>
      <c r="D116" s="144">
        <f>D114+1</f>
        <v>3</v>
      </c>
      <c r="E116" s="124" t="s">
        <v>83</v>
      </c>
      <c r="I116" s="23"/>
      <c r="J116" s="23"/>
      <c r="K116" s="23"/>
      <c r="L116" s="23"/>
      <c r="M116" s="23"/>
      <c r="N116" s="23"/>
      <c r="O116" s="23"/>
      <c r="P116" s="23"/>
      <c r="Q116" s="23"/>
      <c r="R116" s="23"/>
      <c r="S116" s="23"/>
      <c r="T116" s="23"/>
      <c r="U116" s="23"/>
      <c r="V116" s="23"/>
      <c r="W116" s="23"/>
      <c r="X116" s="23"/>
      <c r="Y116" s="23"/>
      <c r="Z116" s="148"/>
    </row>
    <row r="117" spans="1:26" ht="20.100000000000001" customHeight="1" x14ac:dyDescent="0.2">
      <c r="A117" s="126"/>
      <c r="B117" s="126"/>
      <c r="C117" s="143"/>
      <c r="D117" s="149"/>
      <c r="E117" s="149"/>
      <c r="F117" s="149"/>
      <c r="G117" s="149"/>
      <c r="H117" s="149"/>
      <c r="I117" s="155"/>
      <c r="J117" s="151" t="s">
        <v>53</v>
      </c>
      <c r="K117" s="151"/>
      <c r="L117" s="151"/>
      <c r="M117" s="151"/>
      <c r="N117" s="151"/>
      <c r="O117" s="151"/>
      <c r="P117" s="151"/>
      <c r="Q117" s="151"/>
      <c r="R117" s="151"/>
      <c r="S117" s="151"/>
      <c r="T117" s="151"/>
      <c r="U117" s="151"/>
      <c r="V117" s="151"/>
      <c r="W117" s="151"/>
      <c r="X117" s="151"/>
      <c r="Y117" s="151"/>
      <c r="Z117" s="148"/>
    </row>
    <row r="118" spans="1:26" ht="20.100000000000001" customHeight="1" x14ac:dyDescent="0.2">
      <c r="A118" s="126"/>
      <c r="B118" s="126"/>
      <c r="C118" s="143"/>
      <c r="D118" s="144">
        <f>D116+1</f>
        <v>4</v>
      </c>
      <c r="E118" s="124" t="s">
        <v>46</v>
      </c>
      <c r="I118" s="74"/>
      <c r="J118" s="75"/>
      <c r="K118" s="75"/>
      <c r="L118" s="75"/>
      <c r="M118" s="75"/>
      <c r="N118" s="149"/>
      <c r="O118" s="149"/>
      <c r="P118" s="149"/>
      <c r="Q118" s="149"/>
      <c r="R118" s="149"/>
      <c r="S118" s="149"/>
      <c r="T118" s="149"/>
      <c r="U118" s="149"/>
      <c r="V118" s="149"/>
      <c r="W118" s="149"/>
      <c r="X118" s="149"/>
      <c r="Y118" s="149"/>
      <c r="Z118" s="148"/>
    </row>
    <row r="119" spans="1:26" ht="20.100000000000001" customHeight="1" x14ac:dyDescent="0.2">
      <c r="A119" s="126"/>
      <c r="B119" s="126"/>
      <c r="C119" s="143"/>
      <c r="D119" s="144"/>
      <c r="E119" s="149"/>
      <c r="F119" s="149"/>
      <c r="G119" s="149"/>
      <c r="H119" s="149"/>
      <c r="I119" s="146"/>
      <c r="J119" s="151" t="s">
        <v>210</v>
      </c>
      <c r="K119" s="150"/>
      <c r="L119" s="150"/>
      <c r="M119" s="150"/>
      <c r="N119" s="150"/>
      <c r="O119" s="150"/>
      <c r="P119" s="150"/>
      <c r="Q119" s="150"/>
      <c r="R119" s="150"/>
      <c r="S119" s="150"/>
      <c r="T119" s="150"/>
      <c r="U119" s="150"/>
      <c r="V119" s="150"/>
      <c r="W119" s="150"/>
      <c r="X119" s="150"/>
      <c r="Y119" s="150"/>
      <c r="Z119" s="148"/>
    </row>
    <row r="120" spans="1:26" ht="20.100000000000001" customHeight="1" x14ac:dyDescent="0.2">
      <c r="A120" s="126">
        <f>IF(AND(TRIM($I120)&lt;&gt;"", AND(OR(ISERROR(FIND("@"&amp;LEFT($I120,3)&amp;"@", 都道府県3))=FALSE, ISERROR(FIND("@"&amp;LEFT($I120,4)&amp;"@",都道府県4))=FALSE))=FALSE), 1001, 0)</f>
        <v>0</v>
      </c>
      <c r="B120" s="126"/>
      <c r="C120" s="143"/>
      <c r="D120" s="144">
        <f>D118+1</f>
        <v>5</v>
      </c>
      <c r="E120" s="124" t="s">
        <v>47</v>
      </c>
      <c r="I120" s="76"/>
      <c r="J120" s="76"/>
      <c r="K120" s="76"/>
      <c r="L120" s="76"/>
      <c r="M120" s="76"/>
      <c r="N120" s="76"/>
      <c r="O120" s="76"/>
      <c r="P120" s="76"/>
      <c r="Q120" s="77"/>
      <c r="R120" s="76"/>
      <c r="S120" s="76"/>
      <c r="T120" s="76"/>
      <c r="U120" s="76"/>
      <c r="V120" s="76"/>
      <c r="W120" s="76"/>
      <c r="X120" s="76"/>
      <c r="Y120" s="76"/>
      <c r="Z120" s="148"/>
    </row>
    <row r="121" spans="1:26" ht="20.100000000000001" customHeight="1" x14ac:dyDescent="0.2">
      <c r="A121" s="126"/>
      <c r="B121" s="126"/>
      <c r="C121" s="143"/>
      <c r="D121" s="144"/>
      <c r="E121" s="149"/>
      <c r="F121" s="149"/>
      <c r="G121" s="149"/>
      <c r="H121" s="149"/>
      <c r="I121" s="146"/>
      <c r="J121" s="151" t="s">
        <v>84</v>
      </c>
      <c r="K121" s="150"/>
      <c r="L121" s="150"/>
      <c r="M121" s="150"/>
      <c r="N121" s="150"/>
      <c r="O121" s="150"/>
      <c r="P121" s="150"/>
      <c r="Q121" s="150"/>
      <c r="R121" s="150"/>
      <c r="S121" s="150"/>
      <c r="T121" s="150"/>
      <c r="U121" s="150"/>
      <c r="V121" s="150"/>
      <c r="W121" s="150"/>
      <c r="X121" s="150"/>
      <c r="Y121" s="150"/>
      <c r="Z121" s="148"/>
    </row>
    <row r="122" spans="1:26" ht="20.100000000000001" customHeight="1" x14ac:dyDescent="0.2">
      <c r="A122" s="126">
        <f>IF(AND(TRIM($I122)&lt;&gt;"", NOT(AND(ISNUMBER(VALUE(SUBSTITUTE($I122,"-",""))), IFERROR(SEARCH("-",$I122),0)&gt;0))), 1001, 0)</f>
        <v>0</v>
      </c>
      <c r="B122" s="126"/>
      <c r="C122" s="143"/>
      <c r="D122" s="144">
        <f>D120+1</f>
        <v>6</v>
      </c>
      <c r="E122" s="124" t="s">
        <v>54</v>
      </c>
      <c r="I122" s="23"/>
      <c r="J122" s="23"/>
      <c r="K122" s="23"/>
      <c r="L122" s="23"/>
      <c r="M122" s="23"/>
      <c r="O122" s="156" t="s">
        <v>55</v>
      </c>
      <c r="P122" s="1"/>
      <c r="Q122" s="124" t="s">
        <v>56</v>
      </c>
      <c r="Y122" s="150"/>
      <c r="Z122" s="148"/>
    </row>
    <row r="123" spans="1:26" ht="20.100000000000001" customHeight="1" x14ac:dyDescent="0.2">
      <c r="A123" s="126"/>
      <c r="B123" s="126"/>
      <c r="C123" s="152"/>
      <c r="D123" s="149"/>
      <c r="E123" s="149"/>
      <c r="F123" s="149"/>
      <c r="G123" s="149"/>
      <c r="H123" s="149"/>
      <c r="I123" s="146"/>
      <c r="J123" s="151" t="s">
        <v>85</v>
      </c>
      <c r="K123" s="150"/>
      <c r="L123" s="150"/>
      <c r="M123" s="150"/>
      <c r="N123" s="150"/>
      <c r="O123" s="150"/>
      <c r="P123" s="150"/>
      <c r="Q123" s="150"/>
      <c r="R123" s="150"/>
      <c r="S123" s="150"/>
      <c r="T123" s="150"/>
      <c r="U123" s="150"/>
      <c r="V123" s="150"/>
      <c r="W123" s="150"/>
      <c r="X123" s="150"/>
      <c r="Y123" s="150"/>
      <c r="Z123" s="148"/>
    </row>
    <row r="124" spans="1:26" ht="20.100000000000001" customHeight="1" x14ac:dyDescent="0.2">
      <c r="A124" s="126">
        <f>IF(AND(TRIM($I124)&lt;&gt;"", NOT(AND(ISNUMBER(VALUE(SUBSTITUTE($I124,"-",""))), IFERROR(SEARCH("-",$I124),0)&gt;0))), 1001, 0)</f>
        <v>0</v>
      </c>
      <c r="B124" s="126"/>
      <c r="C124" s="143"/>
      <c r="D124" s="144">
        <f>D122+1</f>
        <v>7</v>
      </c>
      <c r="E124" s="124" t="s">
        <v>58</v>
      </c>
      <c r="I124" s="23"/>
      <c r="J124" s="23"/>
      <c r="K124" s="23"/>
      <c r="L124" s="23"/>
      <c r="M124" s="23"/>
      <c r="N124" s="150"/>
      <c r="O124" s="150"/>
      <c r="P124" s="150"/>
      <c r="Q124" s="150"/>
      <c r="R124" s="150"/>
      <c r="S124" s="150"/>
      <c r="T124" s="150"/>
      <c r="U124" s="150"/>
      <c r="V124" s="150"/>
      <c r="W124" s="150"/>
      <c r="X124" s="150"/>
      <c r="Y124" s="150"/>
      <c r="Z124" s="148"/>
    </row>
    <row r="125" spans="1:26" ht="20.100000000000001" customHeight="1" x14ac:dyDescent="0.2">
      <c r="A125" s="126"/>
      <c r="B125" s="126"/>
      <c r="C125" s="152"/>
      <c r="D125" s="149"/>
      <c r="E125" s="149"/>
      <c r="F125" s="149"/>
      <c r="G125" s="149"/>
      <c r="H125" s="149"/>
      <c r="I125" s="146"/>
      <c r="J125" s="151" t="s">
        <v>85</v>
      </c>
      <c r="K125" s="150"/>
      <c r="L125" s="150"/>
      <c r="M125" s="150"/>
      <c r="N125" s="150"/>
      <c r="O125" s="150"/>
      <c r="P125" s="150"/>
      <c r="Q125" s="150"/>
      <c r="R125" s="150"/>
      <c r="S125" s="150"/>
      <c r="T125" s="150"/>
      <c r="U125" s="150"/>
      <c r="V125" s="150"/>
      <c r="W125" s="150"/>
      <c r="X125" s="150"/>
      <c r="Y125" s="150"/>
      <c r="Z125" s="148"/>
    </row>
    <row r="126" spans="1:26" ht="20.100000000000001" customHeight="1" x14ac:dyDescent="0.2">
      <c r="A126" s="126">
        <f>IF(AND(TRIM($I126)&lt;&gt;"", NOT(IFERROR(SEARCH("@",$I126),0)&gt;0)), 1001, 0)</f>
        <v>0</v>
      </c>
      <c r="B126" s="126"/>
      <c r="C126" s="143"/>
      <c r="D126" s="144">
        <f>D124+1</f>
        <v>8</v>
      </c>
      <c r="E126" s="124" t="s">
        <v>59</v>
      </c>
      <c r="I126" s="23"/>
      <c r="J126" s="23"/>
      <c r="K126" s="23"/>
      <c r="L126" s="23"/>
      <c r="M126" s="23"/>
      <c r="N126" s="23"/>
      <c r="O126" s="23"/>
      <c r="P126" s="23"/>
      <c r="Q126" s="78"/>
      <c r="R126" s="23"/>
      <c r="S126" s="23"/>
      <c r="T126" s="23"/>
      <c r="U126" s="23"/>
      <c r="V126" s="23"/>
      <c r="W126" s="23"/>
      <c r="X126" s="23"/>
      <c r="Y126" s="23"/>
      <c r="Z126" s="148"/>
    </row>
    <row r="127" spans="1:26" ht="20.100000000000001" customHeight="1" x14ac:dyDescent="0.2">
      <c r="A127" s="126"/>
      <c r="B127" s="126"/>
      <c r="C127" s="152"/>
      <c r="D127" s="149"/>
      <c r="E127" s="149"/>
      <c r="F127" s="149"/>
      <c r="G127" s="149"/>
      <c r="H127" s="149"/>
      <c r="I127" s="146"/>
      <c r="J127" s="157" t="s">
        <v>115</v>
      </c>
      <c r="K127" s="174"/>
      <c r="L127" s="150"/>
      <c r="M127" s="150"/>
      <c r="N127" s="150"/>
      <c r="O127" s="150"/>
      <c r="P127" s="150"/>
      <c r="Q127" s="175"/>
      <c r="R127" s="150"/>
      <c r="S127" s="150"/>
      <c r="T127" s="150"/>
      <c r="U127" s="150"/>
      <c r="V127" s="150"/>
      <c r="W127" s="150"/>
      <c r="X127" s="150"/>
      <c r="Y127" s="150"/>
      <c r="Z127" s="148"/>
    </row>
    <row r="128" spans="1:26" ht="20.100000000000001" customHeight="1" x14ac:dyDescent="0.2">
      <c r="A128" s="126"/>
      <c r="B128" s="126"/>
      <c r="C128" s="163"/>
      <c r="D128" s="164"/>
      <c r="E128" s="164"/>
      <c r="F128" s="164"/>
      <c r="G128" s="164"/>
      <c r="H128" s="164"/>
      <c r="I128" s="166"/>
      <c r="J128" s="165"/>
      <c r="K128" s="166"/>
      <c r="L128" s="165"/>
      <c r="M128" s="165"/>
      <c r="N128" s="165"/>
      <c r="O128" s="165"/>
      <c r="P128" s="165"/>
      <c r="Q128" s="188"/>
      <c r="R128" s="165"/>
      <c r="S128" s="165"/>
      <c r="T128" s="165"/>
      <c r="U128" s="165"/>
      <c r="V128" s="165"/>
      <c r="W128" s="165"/>
      <c r="X128" s="165"/>
      <c r="Y128" s="165"/>
      <c r="Z128" s="167"/>
    </row>
    <row r="129" spans="1:26" ht="20.100000000000001" customHeight="1" x14ac:dyDescent="0.2">
      <c r="A129" s="126"/>
      <c r="B129" s="126"/>
      <c r="C129" s="149"/>
      <c r="D129" s="149"/>
      <c r="E129" s="149"/>
      <c r="F129" s="149"/>
      <c r="G129" s="149"/>
      <c r="H129" s="149"/>
      <c r="I129" s="169"/>
      <c r="J129" s="169"/>
      <c r="K129" s="169"/>
      <c r="L129" s="169"/>
      <c r="M129" s="169"/>
      <c r="N129" s="169"/>
      <c r="O129" s="169"/>
      <c r="P129" s="169"/>
      <c r="Q129" s="189"/>
      <c r="R129" s="169"/>
      <c r="S129" s="169"/>
      <c r="T129" s="169"/>
      <c r="U129" s="169"/>
      <c r="V129" s="169"/>
      <c r="W129" s="169"/>
      <c r="X129" s="169"/>
      <c r="Y129" s="169"/>
      <c r="Z129" s="149"/>
    </row>
    <row r="130" spans="1:26" ht="15.75" hidden="1" customHeight="1" x14ac:dyDescent="0.2">
      <c r="A130" s="126"/>
      <c r="B130" s="126"/>
      <c r="C130" s="149"/>
      <c r="D130" s="149"/>
      <c r="E130" s="149"/>
      <c r="F130" s="149"/>
      <c r="G130" s="149"/>
      <c r="H130" s="149"/>
      <c r="I130" s="169"/>
      <c r="J130" s="169"/>
      <c r="K130" s="169"/>
      <c r="L130" s="169"/>
      <c r="M130" s="169"/>
      <c r="N130" s="169"/>
      <c r="O130" s="169"/>
      <c r="P130" s="169"/>
      <c r="Q130" s="189"/>
      <c r="R130" s="169"/>
      <c r="S130" s="169"/>
      <c r="T130" s="169"/>
      <c r="U130" s="169"/>
      <c r="V130" s="169"/>
      <c r="W130" s="169"/>
      <c r="X130" s="169"/>
      <c r="Y130" s="169"/>
      <c r="Z130" s="149"/>
    </row>
    <row r="131" spans="1:26" ht="15.75" hidden="1" customHeight="1" x14ac:dyDescent="0.2">
      <c r="A131" s="126"/>
      <c r="B131" s="126"/>
      <c r="C131" s="149"/>
      <c r="D131" s="149"/>
      <c r="E131" s="149"/>
      <c r="F131" s="149"/>
      <c r="G131" s="149"/>
      <c r="H131" s="149"/>
      <c r="I131" s="169"/>
      <c r="J131" s="169"/>
      <c r="K131" s="169"/>
      <c r="L131" s="169"/>
      <c r="M131" s="169"/>
      <c r="N131" s="169"/>
      <c r="O131" s="169"/>
      <c r="P131" s="169"/>
      <c r="Q131" s="189"/>
      <c r="R131" s="169"/>
      <c r="S131" s="169"/>
      <c r="T131" s="169"/>
      <c r="U131" s="169"/>
      <c r="V131" s="169"/>
      <c r="W131" s="169"/>
      <c r="X131" s="169"/>
      <c r="Y131" s="169"/>
      <c r="Z131" s="149"/>
    </row>
    <row r="132" spans="1:26" ht="15.75" hidden="1" customHeight="1" x14ac:dyDescent="0.2">
      <c r="A132" s="126"/>
      <c r="B132" s="126"/>
      <c r="C132" s="149"/>
      <c r="D132" s="149"/>
      <c r="E132" s="149"/>
      <c r="F132" s="149"/>
      <c r="G132" s="149"/>
      <c r="H132" s="149"/>
      <c r="I132" s="169"/>
      <c r="J132" s="169"/>
      <c r="K132" s="169"/>
      <c r="L132" s="169"/>
      <c r="M132" s="169"/>
      <c r="N132" s="169"/>
      <c r="O132" s="169"/>
      <c r="P132" s="169"/>
      <c r="Q132" s="189"/>
      <c r="R132" s="169"/>
      <c r="S132" s="169"/>
      <c r="T132" s="169"/>
      <c r="U132" s="169"/>
      <c r="V132" s="169"/>
      <c r="W132" s="169"/>
      <c r="X132" s="169"/>
      <c r="Y132" s="169"/>
      <c r="Z132" s="149"/>
    </row>
    <row r="133" spans="1:26" ht="15.75" hidden="1" customHeight="1" x14ac:dyDescent="0.2">
      <c r="A133" s="126"/>
      <c r="B133" s="126"/>
      <c r="C133" s="149"/>
      <c r="D133" s="149"/>
      <c r="E133" s="149"/>
      <c r="F133" s="149"/>
      <c r="G133" s="149"/>
      <c r="H133" s="149"/>
      <c r="I133" s="169"/>
      <c r="J133" s="169"/>
      <c r="K133" s="169"/>
      <c r="L133" s="169"/>
      <c r="M133" s="169"/>
      <c r="N133" s="169"/>
      <c r="O133" s="169"/>
      <c r="P133" s="169"/>
      <c r="Q133" s="189"/>
      <c r="R133" s="169"/>
      <c r="S133" s="169"/>
      <c r="T133" s="169"/>
      <c r="U133" s="169"/>
      <c r="V133" s="169"/>
      <c r="W133" s="169"/>
      <c r="X133" s="169"/>
      <c r="Y133" s="169"/>
      <c r="Z133" s="149"/>
    </row>
    <row r="134" spans="1:26" ht="15.75" hidden="1" customHeight="1" x14ac:dyDescent="0.2">
      <c r="A134" s="126"/>
      <c r="B134" s="126"/>
      <c r="C134" s="149"/>
      <c r="D134" s="149"/>
      <c r="E134" s="149"/>
      <c r="F134" s="149"/>
      <c r="G134" s="149"/>
      <c r="H134" s="149"/>
      <c r="I134" s="169"/>
      <c r="J134" s="169"/>
      <c r="K134" s="169"/>
      <c r="L134" s="169"/>
      <c r="M134" s="169"/>
      <c r="N134" s="169"/>
      <c r="O134" s="169"/>
      <c r="P134" s="169"/>
      <c r="Q134" s="189"/>
      <c r="R134" s="169"/>
      <c r="S134" s="169"/>
      <c r="T134" s="169"/>
      <c r="U134" s="169"/>
      <c r="V134" s="169"/>
      <c r="W134" s="169"/>
      <c r="X134" s="169"/>
      <c r="Y134" s="169"/>
      <c r="Z134" s="149"/>
    </row>
    <row r="135" spans="1:26" ht="15.75" hidden="1" customHeight="1" x14ac:dyDescent="0.2">
      <c r="A135" s="126"/>
      <c r="B135" s="126"/>
      <c r="C135" s="149"/>
      <c r="D135" s="149"/>
      <c r="E135" s="149"/>
      <c r="F135" s="149"/>
      <c r="G135" s="149"/>
      <c r="H135" s="149"/>
      <c r="I135" s="169"/>
      <c r="J135" s="169"/>
      <c r="K135" s="169"/>
      <c r="L135" s="169"/>
      <c r="M135" s="169"/>
      <c r="N135" s="169"/>
      <c r="O135" s="169"/>
      <c r="P135" s="169"/>
      <c r="Q135" s="189"/>
      <c r="R135" s="169"/>
      <c r="S135" s="169"/>
      <c r="T135" s="169"/>
      <c r="U135" s="169"/>
      <c r="V135" s="169"/>
      <c r="W135" s="169"/>
      <c r="X135" s="169"/>
      <c r="Y135" s="169"/>
      <c r="Z135" s="149"/>
    </row>
    <row r="136" spans="1:26" ht="15.75" hidden="1" customHeight="1" x14ac:dyDescent="0.2">
      <c r="A136" s="126"/>
      <c r="B136" s="126"/>
      <c r="C136" s="149"/>
      <c r="D136" s="149"/>
      <c r="E136" s="149"/>
      <c r="F136" s="149"/>
      <c r="G136" s="149"/>
      <c r="H136" s="149"/>
      <c r="I136" s="169"/>
      <c r="J136" s="169"/>
      <c r="K136" s="169"/>
      <c r="L136" s="169"/>
      <c r="M136" s="169"/>
      <c r="N136" s="169"/>
      <c r="O136" s="169"/>
      <c r="P136" s="169"/>
      <c r="Q136" s="189"/>
      <c r="R136" s="169"/>
      <c r="S136" s="169"/>
      <c r="T136" s="169"/>
      <c r="U136" s="169"/>
      <c r="V136" s="169"/>
      <c r="W136" s="169"/>
      <c r="X136" s="169"/>
      <c r="Y136" s="169"/>
      <c r="Z136" s="149"/>
    </row>
    <row r="137" spans="1:26" ht="15.75" hidden="1" customHeight="1" x14ac:dyDescent="0.2">
      <c r="A137" s="126"/>
      <c r="B137" s="126"/>
      <c r="C137" s="149"/>
      <c r="D137" s="149"/>
      <c r="E137" s="149"/>
      <c r="F137" s="149"/>
      <c r="G137" s="149"/>
      <c r="H137" s="149"/>
      <c r="I137" s="169"/>
      <c r="J137" s="169"/>
      <c r="K137" s="169"/>
      <c r="L137" s="169"/>
      <c r="M137" s="169"/>
      <c r="N137" s="169"/>
      <c r="O137" s="169"/>
      <c r="P137" s="169"/>
      <c r="Q137" s="189"/>
      <c r="R137" s="169"/>
      <c r="S137" s="169"/>
      <c r="T137" s="169"/>
      <c r="U137" s="169"/>
      <c r="V137" s="169"/>
      <c r="W137" s="169"/>
      <c r="X137" s="169"/>
      <c r="Y137" s="169"/>
      <c r="Z137" s="149"/>
    </row>
    <row r="138" spans="1:26" ht="15.75" hidden="1" customHeight="1" x14ac:dyDescent="0.2">
      <c r="A138" s="126"/>
      <c r="B138" s="126"/>
      <c r="C138" s="149"/>
      <c r="D138" s="149"/>
      <c r="E138" s="149"/>
      <c r="F138" s="149"/>
      <c r="G138" s="149"/>
      <c r="H138" s="149"/>
      <c r="I138" s="169"/>
      <c r="J138" s="169"/>
      <c r="K138" s="169"/>
      <c r="L138" s="169"/>
      <c r="M138" s="169"/>
      <c r="N138" s="169"/>
      <c r="O138" s="169"/>
      <c r="P138" s="169"/>
      <c r="Q138" s="189"/>
      <c r="R138" s="169"/>
      <c r="S138" s="169"/>
      <c r="T138" s="169"/>
      <c r="U138" s="169"/>
      <c r="V138" s="169"/>
      <c r="W138" s="169"/>
      <c r="X138" s="169"/>
      <c r="Y138" s="169"/>
      <c r="Z138" s="149"/>
    </row>
    <row r="139" spans="1:26" ht="15.75" hidden="1" customHeight="1" x14ac:dyDescent="0.2">
      <c r="A139" s="126"/>
      <c r="B139" s="126"/>
      <c r="C139" s="149"/>
      <c r="D139" s="149"/>
      <c r="E139" s="149"/>
      <c r="F139" s="149"/>
      <c r="G139" s="149"/>
      <c r="H139" s="149"/>
      <c r="I139" s="169"/>
      <c r="J139" s="169"/>
      <c r="K139" s="169"/>
      <c r="L139" s="169"/>
      <c r="M139" s="169"/>
      <c r="N139" s="169"/>
      <c r="O139" s="169"/>
      <c r="P139" s="169"/>
      <c r="Q139" s="189"/>
      <c r="R139" s="169"/>
      <c r="S139" s="169"/>
      <c r="T139" s="169"/>
      <c r="U139" s="169"/>
      <c r="V139" s="169"/>
      <c r="W139" s="169"/>
      <c r="X139" s="169"/>
      <c r="Y139" s="169"/>
      <c r="Z139" s="149"/>
    </row>
    <row r="140" spans="1:26" ht="15.75" hidden="1" customHeight="1" x14ac:dyDescent="0.2">
      <c r="A140" s="126"/>
      <c r="B140" s="126"/>
      <c r="C140" s="149"/>
      <c r="D140" s="149"/>
      <c r="E140" s="149"/>
      <c r="F140" s="149"/>
      <c r="G140" s="149"/>
      <c r="H140" s="149"/>
      <c r="I140" s="169"/>
      <c r="J140" s="169"/>
      <c r="K140" s="169"/>
      <c r="L140" s="169"/>
      <c r="M140" s="169"/>
      <c r="N140" s="169"/>
      <c r="O140" s="169"/>
      <c r="P140" s="169"/>
      <c r="Q140" s="189"/>
      <c r="R140" s="169"/>
      <c r="S140" s="169"/>
      <c r="T140" s="169"/>
      <c r="U140" s="169"/>
      <c r="V140" s="169"/>
      <c r="W140" s="169"/>
      <c r="X140" s="169"/>
      <c r="Y140" s="169"/>
      <c r="Z140" s="149"/>
    </row>
    <row r="141" spans="1:26" ht="15.75" hidden="1" customHeight="1" x14ac:dyDescent="0.2">
      <c r="A141" s="126"/>
      <c r="B141" s="126"/>
      <c r="C141" s="149"/>
      <c r="D141" s="149"/>
      <c r="E141" s="149"/>
      <c r="F141" s="149"/>
      <c r="G141" s="149"/>
      <c r="H141" s="149"/>
      <c r="I141" s="169"/>
      <c r="J141" s="169"/>
      <c r="K141" s="169"/>
      <c r="L141" s="169"/>
      <c r="M141" s="169"/>
      <c r="N141" s="169"/>
      <c r="O141" s="169"/>
      <c r="P141" s="169"/>
      <c r="Q141" s="189"/>
      <c r="R141" s="169"/>
      <c r="S141" s="169"/>
      <c r="T141" s="169"/>
      <c r="U141" s="169"/>
      <c r="V141" s="169"/>
      <c r="W141" s="169"/>
      <c r="X141" s="169"/>
      <c r="Y141" s="169"/>
      <c r="Z141" s="149"/>
    </row>
    <row r="142" spans="1:26" ht="15.75" hidden="1" customHeight="1" x14ac:dyDescent="0.2">
      <c r="A142" s="126"/>
      <c r="B142" s="126"/>
      <c r="C142" s="149"/>
      <c r="D142" s="149"/>
      <c r="E142" s="149"/>
      <c r="F142" s="149"/>
      <c r="G142" s="149"/>
      <c r="H142" s="149"/>
      <c r="I142" s="169"/>
      <c r="J142" s="169"/>
      <c r="K142" s="169"/>
      <c r="L142" s="169"/>
      <c r="M142" s="169"/>
      <c r="N142" s="169"/>
      <c r="O142" s="169"/>
      <c r="P142" s="169"/>
      <c r="Q142" s="189"/>
      <c r="R142" s="169"/>
      <c r="S142" s="169"/>
      <c r="T142" s="169"/>
      <c r="U142" s="169"/>
      <c r="V142" s="169"/>
      <c r="W142" s="169"/>
      <c r="X142" s="169"/>
      <c r="Y142" s="169"/>
      <c r="Z142" s="149"/>
    </row>
    <row r="143" spans="1:26" ht="15.75" hidden="1" customHeight="1" x14ac:dyDescent="0.2">
      <c r="A143" s="126"/>
      <c r="B143" s="126"/>
      <c r="C143" s="149"/>
      <c r="D143" s="149"/>
      <c r="E143" s="149"/>
      <c r="F143" s="149"/>
      <c r="G143" s="149"/>
      <c r="H143" s="149"/>
      <c r="I143" s="169"/>
      <c r="J143" s="169"/>
      <c r="K143" s="169"/>
      <c r="L143" s="169"/>
      <c r="M143" s="169"/>
      <c r="N143" s="169"/>
      <c r="O143" s="169"/>
      <c r="P143" s="169"/>
      <c r="Q143" s="189"/>
      <c r="R143" s="169"/>
      <c r="S143" s="169"/>
      <c r="T143" s="169"/>
      <c r="U143" s="169"/>
      <c r="V143" s="169"/>
      <c r="W143" s="169"/>
      <c r="X143" s="169"/>
      <c r="Y143" s="169"/>
      <c r="Z143" s="149"/>
    </row>
    <row r="144" spans="1:26" ht="15.75" hidden="1" customHeight="1" x14ac:dyDescent="0.2">
      <c r="A144" s="126"/>
      <c r="B144" s="126"/>
      <c r="C144" s="149"/>
      <c r="D144" s="149"/>
      <c r="E144" s="149"/>
      <c r="F144" s="149"/>
      <c r="G144" s="149"/>
      <c r="H144" s="149"/>
      <c r="I144" s="169"/>
      <c r="J144" s="169"/>
      <c r="K144" s="169"/>
      <c r="L144" s="169"/>
      <c r="M144" s="169"/>
      <c r="N144" s="169"/>
      <c r="O144" s="169"/>
      <c r="P144" s="169"/>
      <c r="Q144" s="189"/>
      <c r="R144" s="169"/>
      <c r="S144" s="169"/>
      <c r="T144" s="169"/>
      <c r="U144" s="169"/>
      <c r="V144" s="169"/>
      <c r="W144" s="169"/>
      <c r="X144" s="169"/>
      <c r="Y144" s="169"/>
      <c r="Z144" s="149"/>
    </row>
    <row r="145" spans="1:26" ht="15.75" hidden="1" customHeight="1" x14ac:dyDescent="0.2">
      <c r="A145" s="126"/>
      <c r="B145" s="126"/>
      <c r="C145" s="149"/>
      <c r="D145" s="149"/>
      <c r="E145" s="149"/>
      <c r="F145" s="149"/>
      <c r="G145" s="149"/>
      <c r="H145" s="149"/>
      <c r="I145" s="169"/>
      <c r="J145" s="169"/>
      <c r="K145" s="169"/>
      <c r="L145" s="169"/>
      <c r="M145" s="169"/>
      <c r="N145" s="169"/>
      <c r="O145" s="169"/>
      <c r="P145" s="169"/>
      <c r="Q145" s="189"/>
      <c r="R145" s="169"/>
      <c r="S145" s="169"/>
      <c r="T145" s="169"/>
      <c r="U145" s="169"/>
      <c r="V145" s="169"/>
      <c r="W145" s="169"/>
      <c r="X145" s="169"/>
      <c r="Y145" s="169"/>
      <c r="Z145" s="149"/>
    </row>
    <row r="146" spans="1:26" ht="15.75" hidden="1" customHeight="1" x14ac:dyDescent="0.2">
      <c r="A146" s="126"/>
      <c r="B146" s="126"/>
      <c r="C146" s="149"/>
      <c r="D146" s="149"/>
      <c r="E146" s="149"/>
      <c r="F146" s="149"/>
      <c r="G146" s="149"/>
      <c r="H146" s="149"/>
      <c r="I146" s="169"/>
      <c r="J146" s="169"/>
      <c r="K146" s="169"/>
      <c r="L146" s="169"/>
      <c r="M146" s="169"/>
      <c r="N146" s="169"/>
      <c r="O146" s="169"/>
      <c r="P146" s="169"/>
      <c r="Q146" s="189"/>
      <c r="R146" s="169"/>
      <c r="S146" s="169"/>
      <c r="T146" s="169"/>
      <c r="U146" s="169"/>
      <c r="V146" s="169"/>
      <c r="W146" s="169"/>
      <c r="X146" s="169"/>
      <c r="Y146" s="169"/>
      <c r="Z146" s="149"/>
    </row>
    <row r="147" spans="1:26" ht="15.75" hidden="1" customHeight="1" x14ac:dyDescent="0.2">
      <c r="A147" s="126"/>
      <c r="B147" s="126"/>
      <c r="C147" s="149"/>
      <c r="D147" s="149"/>
      <c r="E147" s="149"/>
      <c r="F147" s="149"/>
      <c r="G147" s="149"/>
      <c r="H147" s="149"/>
      <c r="I147" s="169"/>
      <c r="J147" s="169"/>
      <c r="K147" s="169"/>
      <c r="L147" s="169"/>
      <c r="M147" s="169"/>
      <c r="N147" s="169"/>
      <c r="O147" s="169"/>
      <c r="P147" s="169"/>
      <c r="Q147" s="189"/>
      <c r="R147" s="169"/>
      <c r="S147" s="169"/>
      <c r="T147" s="169"/>
      <c r="U147" s="169"/>
      <c r="V147" s="169"/>
      <c r="W147" s="169"/>
      <c r="X147" s="169"/>
      <c r="Y147" s="169"/>
      <c r="Z147" s="149"/>
    </row>
    <row r="148" spans="1:26" ht="15.75" hidden="1" customHeight="1" x14ac:dyDescent="0.2">
      <c r="A148" s="126"/>
      <c r="B148" s="126"/>
      <c r="C148" s="149"/>
      <c r="D148" s="149"/>
      <c r="E148" s="149"/>
      <c r="F148" s="149"/>
      <c r="G148" s="149"/>
      <c r="H148" s="149"/>
      <c r="I148" s="169"/>
      <c r="J148" s="169"/>
      <c r="K148" s="169"/>
      <c r="L148" s="169"/>
      <c r="M148" s="169"/>
      <c r="N148" s="169"/>
      <c r="O148" s="169"/>
      <c r="P148" s="169"/>
      <c r="Q148" s="189"/>
      <c r="R148" s="169"/>
      <c r="S148" s="169"/>
      <c r="T148" s="169"/>
      <c r="U148" s="169"/>
      <c r="V148" s="169"/>
      <c r="W148" s="169"/>
      <c r="X148" s="169"/>
      <c r="Y148" s="169"/>
      <c r="Z148" s="149"/>
    </row>
    <row r="149" spans="1:26" ht="20.100000000000001" customHeight="1" x14ac:dyDescent="0.2">
      <c r="A149" s="126"/>
      <c r="B149" s="126"/>
      <c r="C149" s="149"/>
      <c r="D149" s="149"/>
      <c r="E149" s="149"/>
      <c r="F149" s="149"/>
      <c r="G149" s="149"/>
      <c r="H149" s="149"/>
      <c r="I149" s="169"/>
      <c r="J149" s="149"/>
      <c r="K149" s="149"/>
      <c r="L149" s="149"/>
      <c r="M149" s="149"/>
      <c r="N149" s="149"/>
      <c r="O149" s="149"/>
      <c r="P149" s="149"/>
      <c r="Q149" s="190"/>
      <c r="R149" s="149"/>
      <c r="S149" s="149"/>
      <c r="T149" s="149"/>
      <c r="U149" s="149"/>
      <c r="V149" s="149"/>
      <c r="W149" s="149"/>
      <c r="X149" s="149"/>
      <c r="Y149" s="149"/>
      <c r="Z149" s="149"/>
    </row>
    <row r="150" spans="1:26" ht="20.100000000000001" customHeight="1" x14ac:dyDescent="0.2">
      <c r="A150" s="126"/>
      <c r="B150" s="126"/>
      <c r="C150" s="136" t="s">
        <v>70</v>
      </c>
      <c r="D150" s="137"/>
      <c r="E150" s="137"/>
      <c r="F150" s="137"/>
      <c r="G150" s="137"/>
      <c r="H150" s="138"/>
      <c r="I150" s="170"/>
      <c r="K150" s="170"/>
    </row>
    <row r="151" spans="1:26" ht="20.100000000000001" customHeight="1" x14ac:dyDescent="0.2">
      <c r="A151" s="126"/>
      <c r="B151" s="126"/>
      <c r="C151" s="139"/>
      <c r="D151" s="140"/>
      <c r="E151" s="140"/>
      <c r="F151" s="140"/>
      <c r="G151" s="140"/>
      <c r="H151" s="140"/>
      <c r="I151" s="141"/>
      <c r="J151" s="141"/>
      <c r="K151" s="141"/>
      <c r="L151" s="141"/>
      <c r="M151" s="141"/>
      <c r="N151" s="141"/>
      <c r="O151" s="141"/>
      <c r="P151" s="141"/>
      <c r="Q151" s="141"/>
      <c r="R151" s="141"/>
      <c r="S151" s="141"/>
      <c r="T151" s="141"/>
      <c r="U151" s="141"/>
      <c r="V151" s="141"/>
      <c r="W151" s="141"/>
      <c r="X151" s="141"/>
      <c r="Y151" s="141"/>
      <c r="Z151" s="142"/>
    </row>
    <row r="152" spans="1:26" ht="20.100000000000001" customHeight="1" x14ac:dyDescent="0.2">
      <c r="A152" s="126"/>
      <c r="B152" s="126"/>
      <c r="C152" s="139"/>
      <c r="D152" s="191" t="s">
        <v>71</v>
      </c>
      <c r="E152" s="171"/>
      <c r="F152" s="171"/>
      <c r="G152" s="171"/>
      <c r="H152" s="171"/>
      <c r="I152" s="171"/>
      <c r="J152" s="171"/>
      <c r="K152" s="171"/>
      <c r="L152" s="171"/>
      <c r="M152" s="171"/>
      <c r="N152" s="171"/>
      <c r="O152" s="171"/>
      <c r="P152" s="171"/>
      <c r="Q152" s="171"/>
      <c r="R152" s="171"/>
      <c r="S152" s="171"/>
      <c r="T152" s="171"/>
      <c r="U152" s="171"/>
      <c r="V152" s="171"/>
      <c r="W152" s="171"/>
      <c r="X152" s="150"/>
      <c r="Y152" s="149"/>
      <c r="Z152" s="148"/>
    </row>
    <row r="153" spans="1:26" ht="20.100000000000001" customHeight="1" x14ac:dyDescent="0.2">
      <c r="A153" s="126">
        <f>IF(AND($I153&lt;&gt;"しない", $I153&lt;&gt;"する"), 1001, 0)</f>
        <v>0</v>
      </c>
      <c r="B153" s="126"/>
      <c r="C153" s="143"/>
      <c r="D153" s="144">
        <v>1</v>
      </c>
      <c r="E153" s="149" t="s">
        <v>72</v>
      </c>
      <c r="F153" s="149"/>
      <c r="G153" s="149"/>
      <c r="H153" s="149"/>
      <c r="I153" s="23" t="s">
        <v>73</v>
      </c>
      <c r="J153" s="80"/>
      <c r="K153" s="80"/>
      <c r="L153" s="80"/>
      <c r="M153" s="80"/>
      <c r="N153" s="149"/>
      <c r="O153" s="149"/>
      <c r="P153" s="149"/>
      <c r="Q153" s="149"/>
      <c r="R153" s="149"/>
      <c r="S153" s="149"/>
      <c r="T153" s="149"/>
      <c r="U153" s="149"/>
      <c r="Z153" s="192"/>
    </row>
    <row r="154" spans="1:26" ht="20.100000000000001" customHeight="1" x14ac:dyDescent="0.2">
      <c r="A154" s="126"/>
      <c r="B154" s="126"/>
      <c r="C154" s="152"/>
      <c r="D154" s="149"/>
      <c r="E154" s="149"/>
      <c r="F154" s="149"/>
      <c r="G154" s="149"/>
      <c r="H154" s="149"/>
      <c r="I154" s="193"/>
      <c r="J154" s="151" t="s">
        <v>29</v>
      </c>
      <c r="K154" s="151"/>
      <c r="L154" s="151"/>
      <c r="M154" s="151"/>
      <c r="N154" s="151"/>
      <c r="O154" s="151"/>
      <c r="P154" s="151"/>
      <c r="Q154" s="151"/>
      <c r="R154" s="151"/>
      <c r="S154" s="151"/>
      <c r="T154" s="151"/>
      <c r="U154" s="149"/>
      <c r="Z154" s="192"/>
    </row>
    <row r="155" spans="1:26" ht="20.100000000000001" customHeight="1" x14ac:dyDescent="0.2">
      <c r="A155" s="126">
        <f>IF(AND($I153="する",OR(TRIM($I155)="", NOT(OR(IFERROR(SEARCH(" ",$I155),0)&gt;0, IFERROR(SEARCH("　",$I155),0)&gt;0)))), 1001, 0)</f>
        <v>0</v>
      </c>
      <c r="B155" s="126"/>
      <c r="C155" s="143"/>
      <c r="D155" s="144">
        <v>2</v>
      </c>
      <c r="E155" s="124" t="s">
        <v>82</v>
      </c>
      <c r="I155" s="23"/>
      <c r="J155" s="23"/>
      <c r="K155" s="23"/>
      <c r="L155" s="23"/>
      <c r="M155" s="23"/>
      <c r="N155" s="23"/>
      <c r="O155" s="23"/>
      <c r="P155" s="23"/>
      <c r="Q155" s="23"/>
      <c r="R155" s="23"/>
      <c r="S155" s="23"/>
      <c r="T155" s="23"/>
      <c r="U155" s="23"/>
      <c r="V155" s="23"/>
      <c r="W155" s="23"/>
      <c r="X155" s="23"/>
      <c r="Y155" s="23"/>
      <c r="Z155" s="148"/>
    </row>
    <row r="156" spans="1:26" ht="20.100000000000001" customHeight="1" x14ac:dyDescent="0.2">
      <c r="A156" s="126"/>
      <c r="B156" s="126"/>
      <c r="C156" s="143"/>
      <c r="D156" s="144"/>
      <c r="E156" s="149"/>
      <c r="F156" s="149"/>
      <c r="G156" s="149"/>
      <c r="H156" s="149"/>
      <c r="I156" s="155"/>
      <c r="J156" s="151" t="s">
        <v>51</v>
      </c>
      <c r="K156" s="151"/>
      <c r="L156" s="151"/>
      <c r="M156" s="151"/>
      <c r="N156" s="151"/>
      <c r="O156" s="151"/>
      <c r="P156" s="151"/>
      <c r="Q156" s="151"/>
      <c r="R156" s="151"/>
      <c r="S156" s="151"/>
      <c r="T156" s="151"/>
      <c r="U156" s="151"/>
      <c r="V156" s="151"/>
      <c r="W156" s="151"/>
      <c r="X156" s="151"/>
      <c r="Y156" s="151"/>
      <c r="Z156" s="148"/>
    </row>
    <row r="157" spans="1:26" ht="20.100000000000001" customHeight="1" x14ac:dyDescent="0.2">
      <c r="A157" s="126">
        <f>IF(AND($I153="する",OR(TRIM($I157)="", NOT(OR(IFERROR(SEARCH(" ",$I157),0)&gt;0, IFERROR(SEARCH("　",$I157),0)&gt;0)))), 1001, 0)</f>
        <v>0</v>
      </c>
      <c r="B157" s="126"/>
      <c r="C157" s="143"/>
      <c r="D157" s="144">
        <v>3</v>
      </c>
      <c r="E157" s="124" t="s">
        <v>83</v>
      </c>
      <c r="I157" s="23"/>
      <c r="J157" s="23"/>
      <c r="K157" s="23"/>
      <c r="L157" s="23"/>
      <c r="M157" s="23"/>
      <c r="N157" s="23"/>
      <c r="O157" s="23"/>
      <c r="P157" s="23"/>
      <c r="Q157" s="23"/>
      <c r="R157" s="23"/>
      <c r="S157" s="23"/>
      <c r="T157" s="23"/>
      <c r="U157" s="23"/>
      <c r="V157" s="23"/>
      <c r="W157" s="23"/>
      <c r="X157" s="23"/>
      <c r="Y157" s="23"/>
      <c r="Z157" s="148"/>
    </row>
    <row r="158" spans="1:26" ht="20.100000000000001" customHeight="1" x14ac:dyDescent="0.2">
      <c r="A158" s="126"/>
      <c r="B158" s="126"/>
      <c r="C158" s="152"/>
      <c r="D158" s="149"/>
      <c r="E158" s="149"/>
      <c r="F158" s="149"/>
      <c r="G158" s="149"/>
      <c r="H158" s="149"/>
      <c r="I158" s="155"/>
      <c r="J158" s="151" t="s">
        <v>53</v>
      </c>
      <c r="K158" s="151"/>
      <c r="L158" s="151"/>
      <c r="M158" s="151"/>
      <c r="N158" s="151"/>
      <c r="O158" s="151"/>
      <c r="P158" s="151"/>
      <c r="Q158" s="151"/>
      <c r="R158" s="151"/>
      <c r="S158" s="151"/>
      <c r="T158" s="151"/>
      <c r="U158" s="151"/>
      <c r="V158" s="151"/>
      <c r="W158" s="151"/>
      <c r="X158" s="151"/>
      <c r="Y158" s="151"/>
      <c r="Z158" s="148"/>
    </row>
    <row r="159" spans="1:26" ht="20.100000000000001" customHeight="1" x14ac:dyDescent="0.2">
      <c r="A159" s="126">
        <f>IF(AND($I153="する",OR(TRIM($I159)="", LEN($I159)&lt;&gt;8, NOT(ISNUMBER(VALUE(I159))), IFERROR(SEARCH("-", $I159),0)&gt;0)), 1001, 0)</f>
        <v>0</v>
      </c>
      <c r="B159" s="126"/>
      <c r="C159" s="143"/>
      <c r="D159" s="144">
        <v>4</v>
      </c>
      <c r="E159" s="124" t="s">
        <v>74</v>
      </c>
      <c r="I159" s="23"/>
      <c r="J159" s="23"/>
      <c r="K159" s="23"/>
      <c r="L159" s="23"/>
      <c r="M159" s="23"/>
      <c r="N159" s="149"/>
      <c r="O159" s="149"/>
      <c r="P159" s="149"/>
      <c r="Q159" s="149"/>
      <c r="R159" s="149"/>
      <c r="S159" s="149"/>
      <c r="T159" s="149"/>
      <c r="U159" s="149"/>
      <c r="V159" s="149"/>
      <c r="W159" s="149"/>
      <c r="X159" s="149"/>
      <c r="Y159" s="149"/>
      <c r="Z159" s="148"/>
    </row>
    <row r="160" spans="1:26" ht="20.100000000000001" customHeight="1" x14ac:dyDescent="0.2">
      <c r="A160" s="126"/>
      <c r="B160" s="126"/>
      <c r="C160" s="152"/>
      <c r="D160" s="149"/>
      <c r="E160" s="149"/>
      <c r="F160" s="149"/>
      <c r="G160" s="149"/>
      <c r="H160" s="149"/>
      <c r="I160" s="146"/>
      <c r="J160" s="151" t="s">
        <v>105</v>
      </c>
      <c r="K160" s="150"/>
      <c r="L160" s="150"/>
      <c r="M160" s="150"/>
      <c r="N160" s="150"/>
      <c r="O160" s="150"/>
      <c r="P160" s="150"/>
      <c r="Q160" s="150"/>
      <c r="R160" s="150"/>
      <c r="S160" s="150"/>
      <c r="T160" s="150"/>
      <c r="U160" s="150"/>
      <c r="V160" s="150"/>
      <c r="W160" s="150"/>
      <c r="X160" s="150"/>
      <c r="Y160" s="150"/>
      <c r="Z160" s="148"/>
    </row>
    <row r="161" spans="1:27" ht="20.100000000000001" customHeight="1" x14ac:dyDescent="0.2">
      <c r="A161" s="126">
        <f>IF(AND($I153="する",TRIM($I161)=""), 1001, 0)</f>
        <v>0</v>
      </c>
      <c r="B161" s="126"/>
      <c r="C161" s="143"/>
      <c r="D161" s="144">
        <v>5</v>
      </c>
      <c r="E161" s="124" t="s">
        <v>46</v>
      </c>
      <c r="I161" s="74"/>
      <c r="J161" s="75"/>
      <c r="K161" s="75"/>
      <c r="L161" s="75"/>
      <c r="M161" s="75"/>
      <c r="N161" s="149"/>
      <c r="O161" s="149"/>
      <c r="P161" s="149"/>
      <c r="Q161" s="149"/>
      <c r="R161" s="149"/>
      <c r="S161" s="149"/>
      <c r="T161" s="149"/>
      <c r="U161" s="149"/>
      <c r="V161" s="149"/>
      <c r="W161" s="149"/>
      <c r="X161" s="149"/>
      <c r="Y161" s="149"/>
      <c r="Z161" s="148"/>
    </row>
    <row r="162" spans="1:27" ht="20.100000000000001" customHeight="1" x14ac:dyDescent="0.2">
      <c r="A162" s="126"/>
      <c r="B162" s="126"/>
      <c r="C162" s="143"/>
      <c r="D162" s="144"/>
      <c r="E162" s="149"/>
      <c r="F162" s="149"/>
      <c r="G162" s="149"/>
      <c r="H162" s="149"/>
      <c r="I162" s="146"/>
      <c r="J162" s="151" t="s">
        <v>193</v>
      </c>
      <c r="K162" s="150"/>
      <c r="L162" s="150"/>
      <c r="M162" s="150"/>
      <c r="N162" s="150"/>
      <c r="O162" s="150"/>
      <c r="P162" s="150"/>
      <c r="Q162" s="150"/>
      <c r="R162" s="150"/>
      <c r="S162" s="150"/>
      <c r="T162" s="150"/>
      <c r="U162" s="150"/>
      <c r="V162" s="150"/>
      <c r="W162" s="150"/>
      <c r="X162" s="150"/>
      <c r="Y162" s="150"/>
      <c r="Z162" s="148"/>
    </row>
    <row r="163" spans="1:27" ht="20.100000000000001" customHeight="1" x14ac:dyDescent="0.2">
      <c r="A163" s="126">
        <f>IF(AND($I153="する",AND($I163&lt;&gt;"", OR(ISERROR(FIND("@"&amp;LEFT($I163,3)&amp;"@", 都道府県3))=FALSE, ISERROR(FIND("@"&amp;LEFT($I163,4)&amp;"@",都道府県4))=FALSE))=FALSE), 1001, 0)</f>
        <v>0</v>
      </c>
      <c r="B163" s="126"/>
      <c r="C163" s="143"/>
      <c r="D163" s="144">
        <v>6</v>
      </c>
      <c r="E163" s="124" t="s">
        <v>47</v>
      </c>
      <c r="I163" s="76"/>
      <c r="J163" s="76"/>
      <c r="K163" s="76"/>
      <c r="L163" s="76"/>
      <c r="M163" s="76"/>
      <c r="N163" s="76"/>
      <c r="O163" s="76"/>
      <c r="P163" s="76"/>
      <c r="Q163" s="77"/>
      <c r="R163" s="76"/>
      <c r="S163" s="76"/>
      <c r="T163" s="76"/>
      <c r="U163" s="76"/>
      <c r="V163" s="76"/>
      <c r="W163" s="76"/>
      <c r="X163" s="76"/>
      <c r="Y163" s="76"/>
      <c r="Z163" s="148"/>
    </row>
    <row r="164" spans="1:27" ht="20.100000000000001" customHeight="1" x14ac:dyDescent="0.2">
      <c r="A164" s="126"/>
      <c r="B164" s="126"/>
      <c r="C164" s="143"/>
      <c r="D164" s="144"/>
      <c r="E164" s="149"/>
      <c r="F164" s="149"/>
      <c r="G164" s="149"/>
      <c r="H164" s="149"/>
      <c r="I164" s="146"/>
      <c r="J164" s="151" t="s">
        <v>48</v>
      </c>
      <c r="K164" s="150"/>
      <c r="L164" s="150"/>
      <c r="M164" s="150"/>
      <c r="N164" s="150"/>
      <c r="O164" s="150"/>
      <c r="P164" s="150"/>
      <c r="Q164" s="150"/>
      <c r="R164" s="150"/>
      <c r="S164" s="150"/>
      <c r="T164" s="150"/>
      <c r="U164" s="150"/>
      <c r="V164" s="150"/>
      <c r="W164" s="150"/>
      <c r="X164" s="150"/>
      <c r="Y164" s="150"/>
      <c r="Z164" s="148"/>
    </row>
    <row r="165" spans="1:27" ht="20.100000000000001" customHeight="1" x14ac:dyDescent="0.2">
      <c r="A165" s="126">
        <f>IF(AND($I153="する",NOT(AND(TRIM($I165)&lt;&gt;"",ISNUMBER(VALUE(SUBSTITUTE($I165,"-",""))),IFERROR(SEARCH("-",$I165),0)&gt;0))), 1001, 0)</f>
        <v>0</v>
      </c>
      <c r="B165" s="126"/>
      <c r="C165" s="143"/>
      <c r="D165" s="144">
        <v>7</v>
      </c>
      <c r="E165" s="124" t="s">
        <v>54</v>
      </c>
      <c r="I165" s="23"/>
      <c r="J165" s="23"/>
      <c r="K165" s="23"/>
      <c r="L165" s="23"/>
      <c r="M165" s="23"/>
      <c r="Y165" s="150"/>
      <c r="Z165" s="148"/>
    </row>
    <row r="166" spans="1:27" ht="20.100000000000001" customHeight="1" x14ac:dyDescent="0.2">
      <c r="A166" s="126"/>
      <c r="B166" s="126"/>
      <c r="C166" s="152"/>
      <c r="D166" s="149"/>
      <c r="E166" s="149"/>
      <c r="F166" s="149"/>
      <c r="G166" s="149"/>
      <c r="H166" s="149"/>
      <c r="I166" s="146"/>
      <c r="J166" s="151" t="s">
        <v>57</v>
      </c>
      <c r="K166" s="150"/>
      <c r="L166" s="150"/>
      <c r="M166" s="150"/>
      <c r="N166" s="150"/>
      <c r="O166" s="150"/>
      <c r="P166" s="150"/>
      <c r="Q166" s="150"/>
      <c r="R166" s="150"/>
      <c r="S166" s="150"/>
      <c r="T166" s="150"/>
      <c r="U166" s="150"/>
      <c r="V166" s="150"/>
      <c r="W166" s="150"/>
      <c r="X166" s="150"/>
      <c r="Y166" s="150"/>
      <c r="Z166" s="148"/>
    </row>
    <row r="167" spans="1:27" ht="20.100000000000001" customHeight="1" x14ac:dyDescent="0.2">
      <c r="A167" s="126">
        <f>IF(AND($I153="する",AND(TRIM($I167)&lt;&gt;"",NOT(AND(ISNUMBER(VALUE(SUBSTITUTE($I167,"-",""))),IFERROR(SEARCH("-",$I167),0)&gt;0)))), 1001, 0)</f>
        <v>0</v>
      </c>
      <c r="B167" s="126"/>
      <c r="C167" s="143"/>
      <c r="D167" s="144">
        <v>8</v>
      </c>
      <c r="E167" s="124" t="s">
        <v>58</v>
      </c>
      <c r="I167" s="23"/>
      <c r="J167" s="23"/>
      <c r="K167" s="23"/>
      <c r="L167" s="23"/>
      <c r="M167" s="23"/>
      <c r="N167" s="150"/>
      <c r="O167" s="150"/>
      <c r="P167" s="150"/>
      <c r="Q167" s="150"/>
      <c r="R167" s="150"/>
      <c r="S167" s="150"/>
      <c r="T167" s="150"/>
      <c r="U167" s="150"/>
      <c r="V167" s="150"/>
      <c r="W167" s="150"/>
      <c r="X167" s="150"/>
      <c r="Y167" s="150"/>
      <c r="Z167" s="148"/>
    </row>
    <row r="168" spans="1:27" ht="20.100000000000001" customHeight="1" x14ac:dyDescent="0.2">
      <c r="A168" s="126"/>
      <c r="B168" s="126"/>
      <c r="C168" s="152"/>
      <c r="D168" s="149"/>
      <c r="E168" s="149"/>
      <c r="F168" s="149"/>
      <c r="G168" s="149"/>
      <c r="H168" s="149"/>
      <c r="I168" s="146"/>
      <c r="J168" s="151" t="s">
        <v>57</v>
      </c>
      <c r="K168" s="150"/>
      <c r="L168" s="150"/>
      <c r="M168" s="150"/>
      <c r="N168" s="150"/>
      <c r="O168" s="150"/>
      <c r="P168" s="150"/>
      <c r="Q168" s="150"/>
      <c r="R168" s="150"/>
      <c r="S168" s="150"/>
      <c r="T168" s="150"/>
      <c r="U168" s="150"/>
      <c r="V168" s="150"/>
      <c r="W168" s="150"/>
      <c r="X168" s="150"/>
      <c r="Y168" s="150"/>
      <c r="Z168" s="148"/>
    </row>
    <row r="169" spans="1:27" ht="20.100000000000001" customHeight="1" x14ac:dyDescent="0.2">
      <c r="A169" s="126">
        <f>IF(AND($I153="する",AND(TRIM($I169)&lt;&gt;"", NOT(IFERROR(SEARCH("@",$I169),0)&gt;0))), 1001, 0)</f>
        <v>0</v>
      </c>
      <c r="B169" s="126"/>
      <c r="C169" s="143"/>
      <c r="D169" s="144">
        <v>9</v>
      </c>
      <c r="E169" s="124" t="s">
        <v>59</v>
      </c>
      <c r="I169" s="23"/>
      <c r="J169" s="23"/>
      <c r="K169" s="23"/>
      <c r="L169" s="23"/>
      <c r="M169" s="23"/>
      <c r="N169" s="23"/>
      <c r="O169" s="23"/>
      <c r="P169" s="23"/>
      <c r="Q169" s="78"/>
      <c r="R169" s="23"/>
      <c r="S169" s="23"/>
      <c r="T169" s="23"/>
      <c r="U169" s="23"/>
      <c r="V169" s="23"/>
      <c r="W169" s="23"/>
      <c r="X169" s="23"/>
      <c r="Y169" s="23"/>
      <c r="Z169" s="148"/>
    </row>
    <row r="170" spans="1:27" ht="20.100000000000001" customHeight="1" x14ac:dyDescent="0.2">
      <c r="A170" s="126"/>
      <c r="B170" s="126"/>
      <c r="C170" s="152"/>
      <c r="D170" s="149"/>
      <c r="E170" s="149"/>
      <c r="F170" s="149"/>
      <c r="G170" s="149"/>
      <c r="H170" s="149"/>
      <c r="I170" s="146"/>
      <c r="J170" s="157" t="s">
        <v>114</v>
      </c>
      <c r="K170" s="174"/>
      <c r="L170" s="150"/>
      <c r="M170" s="150"/>
      <c r="N170" s="150"/>
      <c r="O170" s="150"/>
      <c r="P170" s="150"/>
      <c r="Q170" s="175"/>
      <c r="R170" s="150"/>
      <c r="S170" s="150"/>
      <c r="T170" s="150"/>
      <c r="U170" s="150"/>
      <c r="V170" s="150"/>
      <c r="W170" s="150"/>
      <c r="X170" s="150"/>
      <c r="Y170" s="150"/>
      <c r="Z170" s="148"/>
    </row>
    <row r="171" spans="1:27" ht="20.100000000000001" customHeight="1" x14ac:dyDescent="0.2">
      <c r="A171" s="126"/>
      <c r="B171" s="126"/>
      <c r="C171" s="163"/>
      <c r="D171" s="164"/>
      <c r="E171" s="164"/>
      <c r="F171" s="164"/>
      <c r="G171" s="164"/>
      <c r="H171" s="164"/>
      <c r="I171" s="165"/>
      <c r="J171" s="165"/>
      <c r="K171" s="166"/>
      <c r="L171" s="165"/>
      <c r="M171" s="165"/>
      <c r="N171" s="165"/>
      <c r="O171" s="165"/>
      <c r="P171" s="165"/>
      <c r="Q171" s="165"/>
      <c r="R171" s="165"/>
      <c r="S171" s="165"/>
      <c r="T171" s="165"/>
      <c r="U171" s="165"/>
      <c r="V171" s="165"/>
      <c r="W171" s="165"/>
      <c r="X171" s="165"/>
      <c r="Y171" s="194"/>
      <c r="Z171" s="167"/>
      <c r="AA171" s="181"/>
    </row>
    <row r="172" spans="1:27" ht="20.100000000000001" customHeight="1" x14ac:dyDescent="0.2">
      <c r="A172" s="126"/>
      <c r="B172" s="126"/>
      <c r="C172" s="149"/>
      <c r="D172" s="149"/>
      <c r="E172" s="149"/>
      <c r="F172" s="149"/>
      <c r="G172" s="149"/>
      <c r="H172" s="149"/>
      <c r="I172" s="169"/>
      <c r="J172" s="169"/>
      <c r="K172" s="169"/>
      <c r="L172" s="169"/>
      <c r="M172" s="169"/>
      <c r="N172" s="169"/>
      <c r="O172" s="169"/>
      <c r="P172" s="169"/>
      <c r="Q172" s="169"/>
      <c r="R172" s="169"/>
      <c r="S172" s="169"/>
      <c r="T172" s="169"/>
      <c r="U172" s="169"/>
      <c r="V172" s="169"/>
      <c r="W172" s="169"/>
      <c r="X172" s="169"/>
      <c r="Y172" s="195"/>
      <c r="Z172" s="149"/>
      <c r="AA172" s="181"/>
    </row>
    <row r="173" spans="1:27" ht="20.100000000000001" customHeight="1" x14ac:dyDescent="0.2">
      <c r="A173" s="126"/>
      <c r="B173" s="126"/>
      <c r="C173" s="149"/>
      <c r="D173" s="149"/>
      <c r="E173" s="149"/>
      <c r="F173" s="149"/>
      <c r="G173" s="149"/>
      <c r="H173" s="149"/>
      <c r="I173" s="196"/>
      <c r="J173" s="169"/>
      <c r="K173" s="169"/>
      <c r="L173" s="169"/>
      <c r="M173" s="169"/>
      <c r="N173" s="195"/>
      <c r="O173" s="169"/>
      <c r="P173" s="169"/>
      <c r="Q173" s="169"/>
      <c r="R173" s="195"/>
      <c r="S173" s="169"/>
      <c r="T173" s="169"/>
      <c r="U173" s="169"/>
      <c r="V173" s="169"/>
      <c r="W173" s="169"/>
      <c r="X173" s="169"/>
      <c r="Y173" s="169"/>
      <c r="Z173" s="169"/>
      <c r="AA173" s="169"/>
    </row>
    <row r="174" spans="1:27" ht="20.100000000000001" customHeight="1" x14ac:dyDescent="0.2">
      <c r="A174" s="126"/>
      <c r="B174" s="126"/>
      <c r="C174" s="136" t="s">
        <v>30</v>
      </c>
      <c r="D174" s="137"/>
      <c r="E174" s="137"/>
      <c r="F174" s="137"/>
      <c r="G174" s="137"/>
      <c r="H174" s="138"/>
      <c r="I174" s="197"/>
      <c r="J174" s="198"/>
      <c r="K174" s="198"/>
      <c r="L174" s="198"/>
      <c r="M174" s="198"/>
      <c r="N174" s="198"/>
      <c r="O174" s="198"/>
      <c r="P174" s="198"/>
      <c r="Q174" s="198"/>
      <c r="R174" s="198"/>
      <c r="S174" s="198"/>
      <c r="T174" s="198"/>
      <c r="U174" s="198"/>
      <c r="V174" s="198"/>
      <c r="W174" s="198"/>
      <c r="X174" s="198"/>
      <c r="Y174" s="198"/>
      <c r="Z174" s="198"/>
    </row>
    <row r="175" spans="1:27" ht="20.100000000000001" customHeight="1" x14ac:dyDescent="0.2">
      <c r="A175" s="126"/>
      <c r="B175" s="126"/>
      <c r="C175" s="199"/>
      <c r="D175" s="200"/>
      <c r="E175" s="200"/>
      <c r="F175" s="200"/>
      <c r="G175" s="200"/>
      <c r="H175" s="200"/>
      <c r="Z175" s="192"/>
      <c r="AA175" s="160"/>
    </row>
    <row r="176" spans="1:27" ht="20.100000000000001" customHeight="1" x14ac:dyDescent="0.2">
      <c r="A176" s="126">
        <f>IF(TRIM($I176)="", 1001, 0)</f>
        <v>1001</v>
      </c>
      <c r="B176" s="126"/>
      <c r="C176" s="143"/>
      <c r="D176" s="144">
        <v>1</v>
      </c>
      <c r="E176" s="124" t="s">
        <v>20</v>
      </c>
      <c r="I176" s="44"/>
      <c r="J176" s="44"/>
      <c r="K176" s="44"/>
      <c r="L176" s="44"/>
      <c r="M176" s="44"/>
      <c r="N176" s="149" t="s">
        <v>31</v>
      </c>
      <c r="O176" s="149"/>
      <c r="P176" s="149"/>
      <c r="Q176" s="149"/>
      <c r="R176" s="149"/>
      <c r="S176" s="149"/>
      <c r="T176" s="149"/>
      <c r="U176" s="149"/>
      <c r="V176" s="149"/>
      <c r="W176" s="149"/>
      <c r="X176" s="149"/>
      <c r="Y176" s="149"/>
      <c r="Z176" s="148"/>
    </row>
    <row r="177" spans="1:28" ht="45" customHeight="1" x14ac:dyDescent="0.2">
      <c r="A177" s="126"/>
      <c r="B177" s="126"/>
      <c r="C177" s="152"/>
      <c r="D177" s="149"/>
      <c r="E177" s="149"/>
      <c r="F177" s="149"/>
      <c r="G177" s="149"/>
      <c r="H177" s="149"/>
      <c r="I177" s="146"/>
      <c r="J177" s="172" t="s">
        <v>110</v>
      </c>
      <c r="K177" s="201"/>
      <c r="L177" s="201"/>
      <c r="M177" s="201"/>
      <c r="N177" s="201"/>
      <c r="O177" s="201"/>
      <c r="P177" s="201"/>
      <c r="Q177" s="201"/>
      <c r="R177" s="201"/>
      <c r="S177" s="201"/>
      <c r="T177" s="201"/>
      <c r="U177" s="201"/>
      <c r="V177" s="201"/>
      <c r="W177" s="201"/>
      <c r="X177" s="201"/>
      <c r="Y177" s="201"/>
      <c r="Z177" s="148"/>
    </row>
    <row r="178" spans="1:28" ht="20.100000000000001" customHeight="1" x14ac:dyDescent="0.2">
      <c r="A178" s="126"/>
      <c r="B178" s="126"/>
      <c r="C178" s="143"/>
      <c r="D178" s="144">
        <v>2</v>
      </c>
      <c r="E178" s="124" t="s">
        <v>32</v>
      </c>
      <c r="I178" s="32"/>
      <c r="J178" s="49"/>
      <c r="K178" s="49"/>
      <c r="L178" s="49"/>
      <c r="M178" s="49"/>
      <c r="N178" s="149"/>
      <c r="O178" s="149"/>
      <c r="P178" s="149"/>
      <c r="Q178" s="149"/>
      <c r="R178" s="149"/>
      <c r="S178" s="149"/>
      <c r="T178" s="149"/>
      <c r="U178" s="149"/>
      <c r="V178" s="149"/>
      <c r="W178" s="149"/>
      <c r="X178" s="149"/>
      <c r="Y178" s="149"/>
      <c r="Z178" s="148"/>
    </row>
    <row r="179" spans="1:28" ht="20.100000000000001" customHeight="1" x14ac:dyDescent="0.2">
      <c r="A179" s="126"/>
      <c r="B179" s="126"/>
      <c r="C179" s="152"/>
      <c r="D179" s="149"/>
      <c r="E179" s="149"/>
      <c r="F179" s="149"/>
      <c r="G179" s="149"/>
      <c r="H179" s="149"/>
      <c r="I179" s="146"/>
      <c r="J179" s="151" t="str">
        <f>日付例&amp;"　年月日を入力してください。個人の場合や設立日が1900/3/31以前の場合は、入力不要です。"</f>
        <v>例)2024/4/1、R6/4/1　年月日を入力してください。個人の場合や設立日が1900/3/31以前の場合は、入力不要です。</v>
      </c>
      <c r="K179" s="150"/>
      <c r="L179" s="150"/>
      <c r="M179" s="150"/>
      <c r="N179" s="150"/>
      <c r="O179" s="150"/>
      <c r="P179" s="150"/>
      <c r="Q179" s="150"/>
      <c r="R179" s="150"/>
      <c r="S179" s="150"/>
      <c r="T179" s="150"/>
      <c r="U179" s="150"/>
      <c r="V179" s="150"/>
      <c r="W179" s="150"/>
      <c r="X179" s="150"/>
      <c r="Y179" s="150"/>
      <c r="Z179" s="148"/>
    </row>
    <row r="180" spans="1:28" ht="20.100000000000001" customHeight="1" x14ac:dyDescent="0.2">
      <c r="A180" s="126"/>
      <c r="B180" s="126"/>
      <c r="C180" s="143"/>
      <c r="D180" s="144">
        <v>3</v>
      </c>
      <c r="E180" s="124" t="s">
        <v>44</v>
      </c>
      <c r="F180" s="149"/>
      <c r="G180" s="149"/>
      <c r="H180" s="149"/>
      <c r="I180" s="32"/>
      <c r="J180" s="49"/>
      <c r="K180" s="49"/>
      <c r="L180" s="49"/>
      <c r="M180" s="49"/>
      <c r="N180" s="202"/>
      <c r="O180" s="202"/>
      <c r="P180" s="202"/>
      <c r="Q180" s="202"/>
      <c r="R180" s="202"/>
      <c r="S180" s="202"/>
      <c r="T180" s="202"/>
      <c r="U180" s="202"/>
      <c r="V180" s="202"/>
      <c r="W180" s="202"/>
      <c r="X180" s="202"/>
      <c r="Y180" s="202"/>
      <c r="Z180" s="203"/>
      <c r="AA180" s="152"/>
    </row>
    <row r="181" spans="1:28" ht="20.100000000000001" customHeight="1" x14ac:dyDescent="0.2">
      <c r="A181" s="126"/>
      <c r="B181" s="126"/>
      <c r="C181" s="143"/>
      <c r="D181" s="144"/>
      <c r="E181" s="149"/>
      <c r="F181" s="149"/>
      <c r="G181" s="149"/>
      <c r="H181" s="149"/>
      <c r="I181" s="146"/>
      <c r="J181" s="151" t="str">
        <f>日付例&amp;"　年月日を入力してください。創業日が1900/3/31以前の場合は、入力不要です。"</f>
        <v>例)2024/4/1、R6/4/1　年月日を入力してください。創業日が1900/3/31以前の場合は、入力不要です。</v>
      </c>
      <c r="K181" s="150"/>
      <c r="L181" s="150"/>
      <c r="M181" s="150"/>
      <c r="N181" s="204"/>
      <c r="O181" s="151"/>
      <c r="P181" s="159"/>
      <c r="Q181" s="151"/>
      <c r="R181" s="151"/>
      <c r="S181" s="151"/>
      <c r="T181" s="151"/>
      <c r="U181" s="151"/>
      <c r="V181" s="151"/>
      <c r="W181" s="151"/>
      <c r="X181" s="151"/>
      <c r="Y181" s="151"/>
      <c r="Z181" s="162"/>
      <c r="AA181" s="152"/>
    </row>
    <row r="182" spans="1:28" ht="20.100000000000001" customHeight="1" x14ac:dyDescent="0.2">
      <c r="A182" s="126"/>
      <c r="B182" s="126"/>
      <c r="C182" s="143"/>
      <c r="D182" s="144">
        <v>4</v>
      </c>
      <c r="E182" s="149" t="s">
        <v>16</v>
      </c>
      <c r="F182" s="149"/>
      <c r="G182" s="149"/>
      <c r="H182" s="149"/>
      <c r="I182" s="32"/>
      <c r="J182" s="50"/>
      <c r="K182" s="50"/>
      <c r="L182" s="50"/>
      <c r="M182" s="50"/>
      <c r="N182" s="205" t="s">
        <v>17</v>
      </c>
      <c r="O182" s="32"/>
      <c r="P182" s="78"/>
      <c r="Q182" s="78"/>
      <c r="R182" s="78"/>
      <c r="S182" s="206" t="s">
        <v>18</v>
      </c>
      <c r="T182" s="202"/>
      <c r="U182" s="202"/>
      <c r="V182" s="202"/>
      <c r="W182" s="202"/>
      <c r="X182" s="202"/>
      <c r="Y182" s="202"/>
      <c r="Z182" s="203"/>
      <c r="AA182" s="152"/>
    </row>
    <row r="183" spans="1:28" ht="20.100000000000001" customHeight="1" x14ac:dyDescent="0.2">
      <c r="A183" s="126"/>
      <c r="B183" s="126"/>
      <c r="C183" s="143"/>
      <c r="D183" s="144"/>
      <c r="E183" s="207" t="s">
        <v>19</v>
      </c>
      <c r="F183" s="149"/>
      <c r="G183" s="149"/>
      <c r="H183" s="149"/>
      <c r="I183" s="208"/>
      <c r="J183" s="151" t="str">
        <f>日付例&amp;"　年月日を入力してください。"</f>
        <v>例)2024/4/1、R6/4/1　年月日を入力してください。</v>
      </c>
      <c r="K183" s="151"/>
      <c r="L183" s="151"/>
      <c r="M183" s="159"/>
      <c r="N183" s="204"/>
      <c r="O183" s="151"/>
      <c r="P183" s="159"/>
      <c r="Q183" s="151"/>
      <c r="R183" s="151"/>
      <c r="S183" s="151"/>
      <c r="T183" s="151"/>
      <c r="U183" s="151"/>
      <c r="V183" s="151"/>
      <c r="W183" s="151"/>
      <c r="X183" s="151"/>
      <c r="Y183" s="151"/>
      <c r="Z183" s="162"/>
      <c r="AA183" s="152"/>
    </row>
    <row r="184" spans="1:28" ht="20.100000000000001" customHeight="1" x14ac:dyDescent="0.2">
      <c r="A184" s="126"/>
      <c r="B184" s="126"/>
      <c r="C184" s="143"/>
      <c r="D184" s="144">
        <v>5</v>
      </c>
      <c r="E184" s="209" t="s">
        <v>107</v>
      </c>
      <c r="F184" s="149"/>
      <c r="G184" s="149"/>
      <c r="H184" s="149"/>
      <c r="I184" s="32"/>
      <c r="J184" s="50"/>
      <c r="K184" s="50"/>
      <c r="L184" s="50"/>
      <c r="M184" s="50"/>
      <c r="N184" s="210"/>
      <c r="O184" s="202"/>
      <c r="P184" s="211"/>
      <c r="Q184" s="202"/>
      <c r="R184" s="202"/>
      <c r="S184" s="202"/>
      <c r="T184" s="202"/>
      <c r="U184" s="202"/>
      <c r="V184" s="202"/>
      <c r="W184" s="202"/>
      <c r="X184" s="202"/>
      <c r="Y184" s="202"/>
      <c r="Z184" s="203"/>
      <c r="AA184" s="152"/>
    </row>
    <row r="185" spans="1:28" ht="20.100000000000001" customHeight="1" x14ac:dyDescent="0.2">
      <c r="A185" s="126"/>
      <c r="B185" s="126"/>
      <c r="C185" s="143"/>
      <c r="D185" s="144"/>
      <c r="E185" s="207" t="s">
        <v>45</v>
      </c>
      <c r="F185" s="149"/>
      <c r="G185" s="149"/>
      <c r="H185" s="149"/>
      <c r="I185" s="212"/>
      <c r="J185" s="151" t="str">
        <f>日付例&amp;"　年月日を入力してください。"</f>
        <v>例)2024/4/1、R6/4/1　年月日を入力してください。</v>
      </c>
      <c r="K185" s="151"/>
      <c r="L185" s="151"/>
      <c r="M185" s="159"/>
      <c r="N185" s="204"/>
      <c r="O185" s="151"/>
      <c r="P185" s="159"/>
      <c r="Q185" s="151"/>
      <c r="R185" s="151"/>
      <c r="S185" s="151"/>
      <c r="T185" s="151"/>
      <c r="U185" s="151"/>
      <c r="V185" s="151"/>
      <c r="W185" s="151"/>
      <c r="X185" s="151"/>
      <c r="Y185" s="151"/>
      <c r="Z185" s="162"/>
      <c r="AA185" s="152"/>
    </row>
    <row r="186" spans="1:28" ht="20.100000000000001" customHeight="1" x14ac:dyDescent="0.2">
      <c r="A186" s="126"/>
      <c r="B186" s="126"/>
      <c r="C186" s="143"/>
      <c r="D186" s="144">
        <v>6</v>
      </c>
      <c r="E186" s="124" t="s">
        <v>213</v>
      </c>
      <c r="I186" s="213"/>
      <c r="J186" s="213"/>
      <c r="K186" s="213"/>
      <c r="L186" s="213"/>
      <c r="M186" s="149"/>
      <c r="N186" s="149"/>
      <c r="O186" s="149"/>
      <c r="P186" s="149"/>
      <c r="Q186" s="149"/>
      <c r="R186" s="149"/>
      <c r="S186" s="149"/>
      <c r="T186" s="149"/>
      <c r="U186" s="149"/>
      <c r="V186" s="149"/>
      <c r="W186" s="149"/>
      <c r="X186" s="149"/>
      <c r="Z186" s="192"/>
    </row>
    <row r="187" spans="1:28" ht="20.100000000000001" customHeight="1" x14ac:dyDescent="0.2">
      <c r="A187" s="126">
        <f>IF(TRIM($I187)="", 1001, 0)</f>
        <v>1001</v>
      </c>
      <c r="B187" s="126"/>
      <c r="C187" s="143"/>
      <c r="E187" s="214" t="s">
        <v>88</v>
      </c>
      <c r="F187" s="215"/>
      <c r="G187" s="215"/>
      <c r="H187" s="216"/>
      <c r="I187" s="51"/>
      <c r="J187" s="52"/>
      <c r="K187" s="52"/>
      <c r="L187" s="52"/>
      <c r="M187" s="53"/>
      <c r="Y187" s="149"/>
      <c r="Z187" s="192"/>
    </row>
    <row r="188" spans="1:28" ht="20.100000000000001" customHeight="1" x14ac:dyDescent="0.2">
      <c r="A188" s="126">
        <f>IF(TRIM($I188)="", 1001, 0)</f>
        <v>1001</v>
      </c>
      <c r="B188" s="126"/>
      <c r="C188" s="143"/>
      <c r="D188" s="144"/>
      <c r="E188" s="217" t="s">
        <v>89</v>
      </c>
      <c r="F188" s="218"/>
      <c r="G188" s="218"/>
      <c r="H188" s="219"/>
      <c r="I188" s="16"/>
      <c r="J188" s="47"/>
      <c r="K188" s="47"/>
      <c r="L188" s="47"/>
      <c r="M188" s="48"/>
      <c r="Y188" s="149"/>
      <c r="Z188" s="192"/>
    </row>
    <row r="189" spans="1:28" ht="20.100000000000001" customHeight="1" x14ac:dyDescent="0.2">
      <c r="A189" s="126">
        <f>IF(TRIM($I189)="", 1001, 0)</f>
        <v>1001</v>
      </c>
      <c r="B189" s="126"/>
      <c r="C189" s="143"/>
      <c r="D189" s="144"/>
      <c r="E189" s="220" t="s">
        <v>90</v>
      </c>
      <c r="F189" s="221"/>
      <c r="G189" s="221"/>
      <c r="H189" s="222"/>
      <c r="I189" s="16"/>
      <c r="J189" s="47"/>
      <c r="K189" s="47"/>
      <c r="L189" s="47"/>
      <c r="M189" s="48"/>
      <c r="Y189" s="149"/>
      <c r="Z189" s="192"/>
    </row>
    <row r="190" spans="1:28" ht="20.100000000000001" customHeight="1" x14ac:dyDescent="0.2">
      <c r="A190" s="126"/>
      <c r="B190" s="126"/>
      <c r="C190" s="143"/>
      <c r="D190" s="144"/>
      <c r="E190" s="217" t="s">
        <v>91</v>
      </c>
      <c r="F190" s="218"/>
      <c r="G190" s="218"/>
      <c r="H190" s="219"/>
      <c r="I190" s="223">
        <f>I187+I188+I189</f>
        <v>0</v>
      </c>
      <c r="J190" s="224"/>
      <c r="K190" s="224"/>
      <c r="L190" s="224"/>
      <c r="M190" s="225"/>
      <c r="Y190" s="149"/>
      <c r="Z190" s="192"/>
    </row>
    <row r="191" spans="1:28" ht="30" customHeight="1" x14ac:dyDescent="0.2">
      <c r="A191" s="126">
        <f>IF(TRIM($I191)="", 1001, 0)</f>
        <v>1001</v>
      </c>
      <c r="B191" s="126"/>
      <c r="C191" s="143"/>
      <c r="D191" s="144"/>
      <c r="E191" s="226" t="s">
        <v>215</v>
      </c>
      <c r="F191" s="218"/>
      <c r="G191" s="218"/>
      <c r="H191" s="219"/>
      <c r="I191" s="16"/>
      <c r="J191" s="47"/>
      <c r="K191" s="47"/>
      <c r="L191" s="47"/>
      <c r="M191" s="48"/>
      <c r="Y191" s="149"/>
      <c r="Z191" s="192"/>
    </row>
    <row r="192" spans="1:28" ht="20.100000000000001" customHeight="1" x14ac:dyDescent="0.2">
      <c r="A192" s="126">
        <f>IF(TRIM($I192)="", 1001, 0)</f>
        <v>1001</v>
      </c>
      <c r="B192" s="126"/>
      <c r="C192" s="143"/>
      <c r="D192" s="144"/>
      <c r="E192" s="227" t="s">
        <v>214</v>
      </c>
      <c r="F192" s="228"/>
      <c r="G192" s="228"/>
      <c r="H192" s="229"/>
      <c r="I192" s="58"/>
      <c r="J192" s="59"/>
      <c r="K192" s="59"/>
      <c r="L192" s="59"/>
      <c r="M192" s="60"/>
      <c r="Y192" s="149"/>
      <c r="Z192" s="192"/>
      <c r="AB192" s="149"/>
    </row>
    <row r="193" spans="1:27" ht="20.100000000000001" customHeight="1" x14ac:dyDescent="0.2">
      <c r="A193" s="126"/>
      <c r="B193" s="126"/>
      <c r="C193" s="143"/>
      <c r="D193" s="144"/>
      <c r="E193" s="230"/>
      <c r="F193" s="231"/>
      <c r="G193" s="210"/>
      <c r="H193" s="210"/>
      <c r="I193" s="232"/>
      <c r="J193" s="210"/>
      <c r="K193" s="210"/>
      <c r="Y193" s="149"/>
      <c r="Z193" s="192"/>
    </row>
    <row r="194" spans="1:27" ht="20.100000000000001" customHeight="1" x14ac:dyDescent="0.2">
      <c r="A194" s="126"/>
      <c r="B194" s="126"/>
      <c r="C194" s="139"/>
      <c r="D194" s="144">
        <v>7</v>
      </c>
      <c r="E194" s="149" t="s">
        <v>10</v>
      </c>
      <c r="F194" s="140"/>
      <c r="G194" s="140"/>
      <c r="H194" s="140"/>
      <c r="I194" s="149"/>
      <c r="J194" s="149"/>
      <c r="K194" s="149"/>
      <c r="L194" s="149"/>
      <c r="M194" s="149"/>
      <c r="N194" s="149"/>
      <c r="O194" s="149"/>
      <c r="P194" s="149"/>
      <c r="Q194" s="149"/>
      <c r="R194" s="149"/>
      <c r="S194" s="149"/>
      <c r="T194" s="149"/>
      <c r="U194" s="149"/>
      <c r="V194" s="149"/>
      <c r="W194" s="149"/>
      <c r="X194" s="149"/>
      <c r="Y194" s="149"/>
      <c r="Z194" s="148"/>
      <c r="AA194" s="152"/>
    </row>
    <row r="195" spans="1:27" ht="20.100000000000001" customHeight="1" x14ac:dyDescent="0.2">
      <c r="A195" s="126"/>
      <c r="B195" s="126"/>
      <c r="C195" s="143"/>
      <c r="D195" s="192"/>
      <c r="E195" s="233" t="s">
        <v>11</v>
      </c>
      <c r="F195" s="234"/>
      <c r="G195" s="234"/>
      <c r="H195" s="235"/>
      <c r="I195" s="236" t="s">
        <v>93</v>
      </c>
      <c r="J195" s="237"/>
      <c r="K195" s="237"/>
      <c r="L195" s="237"/>
      <c r="M195" s="238"/>
      <c r="Z195" s="192"/>
      <c r="AA195" s="152"/>
    </row>
    <row r="196" spans="1:27" ht="20.100000000000001" customHeight="1" x14ac:dyDescent="0.2">
      <c r="A196" s="126"/>
      <c r="B196" s="126"/>
      <c r="C196" s="143"/>
      <c r="D196" s="192"/>
      <c r="E196" s="239" t="s">
        <v>12</v>
      </c>
      <c r="F196" s="240"/>
      <c r="G196" s="240"/>
      <c r="H196" s="241"/>
      <c r="I196" s="51"/>
      <c r="J196" s="54"/>
      <c r="K196" s="54"/>
      <c r="L196" s="54"/>
      <c r="M196" s="55"/>
      <c r="Z196" s="192"/>
      <c r="AA196" s="152"/>
    </row>
    <row r="197" spans="1:27" ht="20.100000000000001" customHeight="1" x14ac:dyDescent="0.2">
      <c r="A197" s="126"/>
      <c r="B197" s="126"/>
      <c r="C197" s="143"/>
      <c r="D197" s="192"/>
      <c r="E197" s="242" t="s">
        <v>13</v>
      </c>
      <c r="F197" s="243"/>
      <c r="G197" s="243"/>
      <c r="H197" s="244"/>
      <c r="I197" s="16"/>
      <c r="J197" s="56"/>
      <c r="K197" s="56"/>
      <c r="L197" s="56"/>
      <c r="M197" s="57"/>
      <c r="Z197" s="192"/>
      <c r="AA197" s="152"/>
    </row>
    <row r="198" spans="1:27" ht="20.100000000000001" customHeight="1" x14ac:dyDescent="0.2">
      <c r="A198" s="126"/>
      <c r="B198" s="126"/>
      <c r="C198" s="143"/>
      <c r="D198" s="192"/>
      <c r="E198" s="242" t="s">
        <v>14</v>
      </c>
      <c r="F198" s="243"/>
      <c r="G198" s="243"/>
      <c r="H198" s="244"/>
      <c r="I198" s="16"/>
      <c r="J198" s="56"/>
      <c r="K198" s="56"/>
      <c r="L198" s="56"/>
      <c r="M198" s="57"/>
      <c r="Z198" s="192"/>
      <c r="AA198" s="152"/>
    </row>
    <row r="199" spans="1:27" ht="20.100000000000001" customHeight="1" thickBot="1" x14ac:dyDescent="0.25">
      <c r="A199" s="126"/>
      <c r="B199" s="126"/>
      <c r="C199" s="143"/>
      <c r="D199" s="192"/>
      <c r="E199" s="245" t="s">
        <v>15</v>
      </c>
      <c r="F199" s="246"/>
      <c r="G199" s="246"/>
      <c r="H199" s="247"/>
      <c r="I199" s="41"/>
      <c r="J199" s="45"/>
      <c r="K199" s="45"/>
      <c r="L199" s="45"/>
      <c r="M199" s="46"/>
      <c r="Z199" s="192"/>
      <c r="AA199" s="152"/>
    </row>
    <row r="200" spans="1:27" ht="20.100000000000001" customHeight="1" thickTop="1" x14ac:dyDescent="0.2">
      <c r="A200" s="126"/>
      <c r="B200" s="126"/>
      <c r="C200" s="143"/>
      <c r="E200" s="248" t="s">
        <v>92</v>
      </c>
      <c r="F200" s="249"/>
      <c r="G200" s="249"/>
      <c r="H200" s="250"/>
      <c r="I200" s="251">
        <f>I196+I198+I199</f>
        <v>0</v>
      </c>
      <c r="J200" s="252"/>
      <c r="K200" s="252"/>
      <c r="L200" s="252"/>
      <c r="M200" s="253"/>
      <c r="Z200" s="192"/>
      <c r="AA200" s="152"/>
    </row>
    <row r="201" spans="1:27" ht="20.100000000000001" customHeight="1" x14ac:dyDescent="0.2">
      <c r="A201" s="126"/>
      <c r="B201" s="126"/>
      <c r="C201" s="143"/>
      <c r="D201" s="144"/>
      <c r="E201" s="149"/>
      <c r="F201" s="149"/>
      <c r="G201" s="149"/>
      <c r="H201" s="149"/>
      <c r="I201" s="202"/>
      <c r="J201" s="202"/>
      <c r="K201" s="202"/>
      <c r="L201" s="210"/>
      <c r="M201" s="210"/>
      <c r="N201" s="210"/>
      <c r="O201" s="202"/>
      <c r="P201" s="202"/>
      <c r="Q201" s="202"/>
      <c r="R201" s="202"/>
      <c r="S201" s="202"/>
      <c r="T201" s="202"/>
      <c r="U201" s="202"/>
      <c r="V201" s="202"/>
      <c r="W201" s="202"/>
      <c r="X201" s="202"/>
      <c r="Y201" s="202"/>
      <c r="Z201" s="203"/>
      <c r="AA201" s="152"/>
    </row>
    <row r="202" spans="1:27" ht="20.100000000000001" customHeight="1" x14ac:dyDescent="0.2">
      <c r="A202" s="126"/>
      <c r="B202" s="126"/>
      <c r="C202" s="143"/>
      <c r="D202" s="144">
        <v>8</v>
      </c>
      <c r="E202" s="149" t="s">
        <v>33</v>
      </c>
      <c r="F202" s="149"/>
      <c r="G202" s="149"/>
      <c r="H202" s="149"/>
      <c r="I202" s="181"/>
      <c r="Z202" s="192"/>
      <c r="AA202" s="152"/>
    </row>
    <row r="203" spans="1:27" ht="20.100000000000001" customHeight="1" x14ac:dyDescent="0.2">
      <c r="A203" s="126"/>
      <c r="B203" s="126"/>
      <c r="C203" s="143"/>
      <c r="D203" s="192"/>
      <c r="E203" s="233" t="s">
        <v>11</v>
      </c>
      <c r="F203" s="234"/>
      <c r="G203" s="234"/>
      <c r="H203" s="235"/>
      <c r="I203" s="236" t="s">
        <v>94</v>
      </c>
      <c r="J203" s="237"/>
      <c r="K203" s="237"/>
      <c r="L203" s="237"/>
      <c r="M203" s="238"/>
      <c r="Z203" s="192"/>
      <c r="AA203" s="152"/>
    </row>
    <row r="204" spans="1:27" ht="20.100000000000001" customHeight="1" x14ac:dyDescent="0.2">
      <c r="A204" s="126"/>
      <c r="B204" s="126"/>
      <c r="C204" s="143"/>
      <c r="D204" s="144"/>
      <c r="E204" s="254" t="s">
        <v>96</v>
      </c>
      <c r="F204" s="255"/>
      <c r="G204" s="255"/>
      <c r="H204" s="256"/>
      <c r="I204" s="51"/>
      <c r="J204" s="54"/>
      <c r="K204" s="54"/>
      <c r="L204" s="54"/>
      <c r="M204" s="55"/>
      <c r="N204" s="124" t="s">
        <v>95</v>
      </c>
      <c r="Z204" s="192"/>
      <c r="AA204" s="152"/>
    </row>
    <row r="205" spans="1:27" ht="20.100000000000001" customHeight="1" thickBot="1" x14ac:dyDescent="0.25">
      <c r="A205" s="126"/>
      <c r="B205" s="126"/>
      <c r="C205" s="143"/>
      <c r="D205" s="144"/>
      <c r="E205" s="257" t="s">
        <v>97</v>
      </c>
      <c r="F205" s="258"/>
      <c r="G205" s="258"/>
      <c r="H205" s="259"/>
      <c r="I205" s="41"/>
      <c r="J205" s="45"/>
      <c r="K205" s="45"/>
      <c r="L205" s="45"/>
      <c r="M205" s="46"/>
      <c r="N205" s="124" t="s">
        <v>95</v>
      </c>
      <c r="Z205" s="192"/>
      <c r="AA205" s="152"/>
    </row>
    <row r="206" spans="1:27" ht="20.100000000000001" customHeight="1" thickTop="1" x14ac:dyDescent="0.2">
      <c r="A206" s="126"/>
      <c r="B206" s="126"/>
      <c r="C206" s="143"/>
      <c r="D206" s="144"/>
      <c r="E206" s="260" t="s">
        <v>34</v>
      </c>
      <c r="F206" s="261"/>
      <c r="G206" s="261"/>
      <c r="H206" s="262"/>
      <c r="I206" s="263" t="str">
        <f>IFERROR(ROUND(I204*100/I205,1),"")</f>
        <v/>
      </c>
      <c r="J206" s="264"/>
      <c r="K206" s="264"/>
      <c r="L206" s="264"/>
      <c r="M206" s="265"/>
      <c r="N206" s="124" t="s">
        <v>35</v>
      </c>
      <c r="Z206" s="192"/>
      <c r="AA206" s="152"/>
    </row>
    <row r="207" spans="1:27" ht="20.100000000000001" customHeight="1" x14ac:dyDescent="0.2">
      <c r="A207" s="126"/>
      <c r="B207" s="126"/>
      <c r="C207" s="143"/>
      <c r="D207" s="144"/>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3"/>
      <c r="AA207" s="152"/>
    </row>
    <row r="208" spans="1:27" ht="20.100000000000001" customHeight="1" x14ac:dyDescent="0.2">
      <c r="A208" s="126"/>
      <c r="B208" s="126"/>
      <c r="C208" s="163"/>
      <c r="D208" s="164"/>
      <c r="E208" s="164"/>
      <c r="F208" s="164"/>
      <c r="G208" s="164"/>
      <c r="H208" s="164"/>
      <c r="I208" s="164"/>
      <c r="J208" s="165"/>
      <c r="K208" s="165"/>
      <c r="L208" s="165"/>
      <c r="M208" s="188"/>
      <c r="N208" s="165"/>
      <c r="O208" s="165"/>
      <c r="P208" s="188"/>
      <c r="Q208" s="165"/>
      <c r="R208" s="165"/>
      <c r="S208" s="165"/>
      <c r="T208" s="165"/>
      <c r="U208" s="165"/>
      <c r="V208" s="165"/>
      <c r="W208" s="165"/>
      <c r="X208" s="165"/>
      <c r="Y208" s="165"/>
      <c r="Z208" s="266"/>
      <c r="AA208" s="152"/>
    </row>
    <row r="209" spans="1:27" ht="20.100000000000001" customHeight="1" x14ac:dyDescent="0.2">
      <c r="A209" s="126"/>
      <c r="B209" s="126"/>
      <c r="C209" s="149"/>
      <c r="D209" s="149"/>
      <c r="E209" s="149"/>
      <c r="F209" s="149"/>
      <c r="G209" s="149"/>
      <c r="H209" s="149"/>
      <c r="I209" s="149"/>
      <c r="J209" s="169"/>
      <c r="K209" s="169"/>
      <c r="L209" s="169"/>
      <c r="M209" s="189"/>
      <c r="N209" s="169"/>
      <c r="O209" s="169"/>
      <c r="P209" s="189"/>
      <c r="Q209" s="169"/>
      <c r="R209" s="169"/>
      <c r="S209" s="169"/>
      <c r="T209" s="169"/>
      <c r="U209" s="169"/>
      <c r="V209" s="169"/>
      <c r="W209" s="169"/>
      <c r="X209" s="169"/>
      <c r="Y209" s="169"/>
      <c r="Z209" s="169"/>
      <c r="AA209" s="169"/>
    </row>
    <row r="210" spans="1:27" ht="20.100000000000001" customHeight="1" x14ac:dyDescent="0.2">
      <c r="A210" s="126"/>
      <c r="B210" s="126"/>
      <c r="C210" s="149"/>
      <c r="D210" s="149"/>
      <c r="E210" s="149"/>
      <c r="F210" s="149"/>
      <c r="G210" s="149"/>
      <c r="H210" s="149"/>
      <c r="I210" s="149"/>
      <c r="J210" s="169"/>
      <c r="K210" s="169"/>
      <c r="L210" s="169"/>
      <c r="M210" s="189"/>
      <c r="Y210" s="169"/>
      <c r="Z210" s="169"/>
      <c r="AA210" s="169"/>
    </row>
    <row r="211" spans="1:27" ht="20.100000000000001" customHeight="1" x14ac:dyDescent="0.2">
      <c r="A211" s="126"/>
      <c r="B211" s="126"/>
      <c r="C211" s="136" t="s">
        <v>104</v>
      </c>
      <c r="D211" s="137"/>
      <c r="E211" s="137"/>
      <c r="F211" s="137"/>
      <c r="G211" s="137"/>
      <c r="H211" s="138"/>
      <c r="I211" s="197"/>
      <c r="J211" s="198"/>
      <c r="K211" s="198"/>
      <c r="L211" s="198"/>
      <c r="M211" s="198"/>
      <c r="N211" s="198"/>
      <c r="O211" s="198"/>
      <c r="P211" s="198"/>
      <c r="Q211" s="198"/>
      <c r="R211" s="198"/>
      <c r="S211" s="198"/>
      <c r="T211" s="198"/>
      <c r="U211" s="198"/>
      <c r="V211" s="198"/>
      <c r="W211" s="198"/>
      <c r="X211" s="198"/>
      <c r="Y211" s="198"/>
      <c r="Z211" s="198"/>
    </row>
    <row r="212" spans="1:27" ht="20.100000000000001" customHeight="1" x14ac:dyDescent="0.2">
      <c r="A212" s="126"/>
      <c r="B212" s="126"/>
      <c r="C212" s="139"/>
      <c r="D212" s="144"/>
      <c r="E212" s="267"/>
      <c r="F212" s="140"/>
      <c r="G212" s="140"/>
      <c r="H212" s="140"/>
      <c r="I212" s="149"/>
      <c r="J212" s="149"/>
      <c r="K212" s="149"/>
      <c r="L212" s="149"/>
      <c r="M212" s="149"/>
      <c r="N212" s="149"/>
      <c r="O212" s="149"/>
      <c r="P212" s="149"/>
      <c r="Q212" s="149"/>
      <c r="R212" s="149"/>
      <c r="S212" s="149"/>
      <c r="T212" s="149"/>
      <c r="U212" s="149"/>
      <c r="V212" s="149"/>
      <c r="W212" s="149"/>
      <c r="X212" s="149"/>
      <c r="Y212" s="149"/>
      <c r="Z212" s="148"/>
    </row>
    <row r="213" spans="1:27" ht="45" customHeight="1" x14ac:dyDescent="0.2">
      <c r="A213" s="126"/>
      <c r="B213" s="126"/>
      <c r="C213" s="268"/>
      <c r="D213" s="269" t="s">
        <v>169</v>
      </c>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148"/>
    </row>
    <row r="214" spans="1:27" ht="20.100000000000001" customHeight="1" x14ac:dyDescent="0.2">
      <c r="A214" s="126"/>
      <c r="B214" s="126"/>
      <c r="C214" s="270"/>
      <c r="D214" s="271" t="s">
        <v>41</v>
      </c>
      <c r="E214" s="272"/>
      <c r="F214" s="272"/>
      <c r="G214" s="272"/>
      <c r="H214" s="272"/>
      <c r="I214" s="272"/>
      <c r="J214" s="273"/>
      <c r="K214" s="274" t="s">
        <v>98</v>
      </c>
      <c r="L214" s="275"/>
      <c r="M214" s="275"/>
      <c r="N214" s="275"/>
      <c r="O214" s="275"/>
      <c r="P214" s="275"/>
      <c r="Q214" s="276" t="s">
        <v>99</v>
      </c>
      <c r="R214" s="277"/>
      <c r="S214" s="277"/>
      <c r="T214" s="278"/>
      <c r="U214" s="279" t="s">
        <v>77</v>
      </c>
      <c r="V214" s="280"/>
      <c r="W214" s="280"/>
      <c r="X214" s="280"/>
      <c r="Y214" s="281"/>
      <c r="Z214" s="148"/>
    </row>
    <row r="215" spans="1:27" ht="20.100000000000001" customHeight="1" x14ac:dyDescent="0.2">
      <c r="A215" s="282"/>
      <c r="B215" s="126"/>
      <c r="C215" s="283"/>
      <c r="D215" s="284"/>
      <c r="E215" s="285"/>
      <c r="F215" s="285"/>
      <c r="G215" s="285"/>
      <c r="H215" s="285"/>
      <c r="I215" s="286"/>
      <c r="J215" s="287"/>
      <c r="K215" s="82"/>
      <c r="L215" s="83"/>
      <c r="M215" s="83"/>
      <c r="N215" s="288" t="s">
        <v>75</v>
      </c>
      <c r="O215" s="3"/>
      <c r="P215" s="289" t="s">
        <v>75</v>
      </c>
      <c r="Q215" s="2"/>
      <c r="R215" s="210" t="s">
        <v>75</v>
      </c>
      <c r="S215" s="6"/>
      <c r="T215" s="290" t="s">
        <v>75</v>
      </c>
      <c r="U215" s="291"/>
      <c r="V215" s="292"/>
      <c r="W215" s="292"/>
      <c r="X215" s="292"/>
      <c r="Y215" s="293"/>
      <c r="Z215" s="192"/>
    </row>
    <row r="216" spans="1:27" ht="20.100000000000001" customHeight="1" x14ac:dyDescent="0.2">
      <c r="A216" s="282"/>
      <c r="B216" s="126"/>
      <c r="C216" s="283"/>
      <c r="D216" s="294"/>
      <c r="E216" s="295"/>
      <c r="F216" s="295"/>
      <c r="G216" s="295"/>
      <c r="H216" s="295"/>
      <c r="I216" s="296"/>
      <c r="J216" s="297"/>
      <c r="K216" s="14"/>
      <c r="L216" s="15"/>
      <c r="M216" s="15"/>
      <c r="N216" s="298" t="s">
        <v>76</v>
      </c>
      <c r="O216" s="4"/>
      <c r="P216" s="299" t="s">
        <v>76</v>
      </c>
      <c r="Q216" s="5"/>
      <c r="R216" s="298" t="s">
        <v>76</v>
      </c>
      <c r="S216" s="4"/>
      <c r="T216" s="300" t="s">
        <v>76</v>
      </c>
      <c r="U216" s="301"/>
      <c r="V216" s="302"/>
      <c r="W216" s="302"/>
      <c r="X216" s="302"/>
      <c r="Y216" s="303"/>
      <c r="Z216" s="192"/>
    </row>
    <row r="217" spans="1:27" ht="20.100000000000001" customHeight="1" x14ac:dyDescent="0.2">
      <c r="A217" s="126"/>
      <c r="B217" s="126"/>
      <c r="C217" s="270"/>
      <c r="D217" s="304" t="s">
        <v>164</v>
      </c>
      <c r="E217" s="305"/>
      <c r="F217" s="305"/>
      <c r="G217" s="305"/>
      <c r="H217" s="305"/>
      <c r="I217" s="306"/>
      <c r="J217" s="307"/>
      <c r="K217" s="51"/>
      <c r="L217" s="85"/>
      <c r="M217" s="85"/>
      <c r="N217" s="86"/>
      <c r="O217" s="79"/>
      <c r="P217" s="87"/>
      <c r="Q217" s="51"/>
      <c r="R217" s="84"/>
      <c r="S217" s="79"/>
      <c r="T217" s="55"/>
      <c r="U217" s="51"/>
      <c r="V217" s="54"/>
      <c r="W217" s="54"/>
      <c r="X217" s="54"/>
      <c r="Y217" s="55"/>
      <c r="Z217" s="148"/>
    </row>
    <row r="218" spans="1:27" ht="20.100000000000001" customHeight="1" x14ac:dyDescent="0.2">
      <c r="A218" s="126"/>
      <c r="B218" s="126"/>
      <c r="C218" s="270"/>
      <c r="D218" s="308" t="s">
        <v>165</v>
      </c>
      <c r="E218" s="309"/>
      <c r="F218" s="309"/>
      <c r="G218" s="309"/>
      <c r="H218" s="309"/>
      <c r="I218" s="310"/>
      <c r="J218" s="311"/>
      <c r="K218" s="16"/>
      <c r="L218" s="17"/>
      <c r="M218" s="17"/>
      <c r="N218" s="18"/>
      <c r="O218" s="37"/>
      <c r="P218" s="38"/>
      <c r="Q218" s="16"/>
      <c r="R218" s="70"/>
      <c r="S218" s="37"/>
      <c r="T218" s="57"/>
      <c r="U218" s="16"/>
      <c r="V218" s="56"/>
      <c r="W218" s="56"/>
      <c r="X218" s="56"/>
      <c r="Y218" s="57"/>
      <c r="Z218" s="148"/>
    </row>
    <row r="219" spans="1:27" ht="20.100000000000001" customHeight="1" x14ac:dyDescent="0.2">
      <c r="A219" s="126"/>
      <c r="B219" s="126"/>
      <c r="C219" s="270"/>
      <c r="D219" s="308" t="s">
        <v>166</v>
      </c>
      <c r="E219" s="309"/>
      <c r="F219" s="309"/>
      <c r="G219" s="309"/>
      <c r="H219" s="309"/>
      <c r="I219" s="310"/>
      <c r="J219" s="311"/>
      <c r="K219" s="16"/>
      <c r="L219" s="17"/>
      <c r="M219" s="17"/>
      <c r="N219" s="18"/>
      <c r="O219" s="37"/>
      <c r="P219" s="38"/>
      <c r="Q219" s="16"/>
      <c r="R219" s="18"/>
      <c r="S219" s="37"/>
      <c r="T219" s="38"/>
      <c r="U219" s="16"/>
      <c r="V219" s="17"/>
      <c r="W219" s="17"/>
      <c r="X219" s="17"/>
      <c r="Y219" s="38"/>
      <c r="Z219" s="148"/>
    </row>
    <row r="220" spans="1:27" ht="20.100000000000001" customHeight="1" x14ac:dyDescent="0.2">
      <c r="A220" s="126"/>
      <c r="B220" s="126"/>
      <c r="C220" s="270"/>
      <c r="D220" s="308" t="s">
        <v>167</v>
      </c>
      <c r="E220" s="309"/>
      <c r="F220" s="309"/>
      <c r="G220" s="309"/>
      <c r="H220" s="309"/>
      <c r="I220" s="310"/>
      <c r="J220" s="311"/>
      <c r="K220" s="16"/>
      <c r="L220" s="17"/>
      <c r="M220" s="17"/>
      <c r="N220" s="18"/>
      <c r="O220" s="37"/>
      <c r="P220" s="38"/>
      <c r="Q220" s="16"/>
      <c r="R220" s="70"/>
      <c r="S220" s="37"/>
      <c r="T220" s="57"/>
      <c r="U220" s="16"/>
      <c r="V220" s="56"/>
      <c r="W220" s="56"/>
      <c r="X220" s="56"/>
      <c r="Y220" s="57"/>
      <c r="Z220" s="148"/>
    </row>
    <row r="221" spans="1:27" ht="20.100000000000001" customHeight="1" x14ac:dyDescent="0.2">
      <c r="A221" s="126"/>
      <c r="B221" s="126"/>
      <c r="C221" s="270"/>
      <c r="D221" s="308" t="s">
        <v>168</v>
      </c>
      <c r="E221" s="309"/>
      <c r="F221" s="309"/>
      <c r="G221" s="309"/>
      <c r="H221" s="309"/>
      <c r="I221" s="309"/>
      <c r="J221" s="311"/>
      <c r="K221" s="16"/>
      <c r="L221" s="17"/>
      <c r="M221" s="17"/>
      <c r="N221" s="18"/>
      <c r="O221" s="37"/>
      <c r="P221" s="38"/>
      <c r="Q221" s="16"/>
      <c r="R221" s="18"/>
      <c r="S221" s="37"/>
      <c r="T221" s="38"/>
      <c r="U221" s="16"/>
      <c r="V221" s="17"/>
      <c r="W221" s="17"/>
      <c r="X221" s="17"/>
      <c r="Y221" s="38"/>
      <c r="Z221" s="148"/>
    </row>
    <row r="222" spans="1:27" ht="20.100000000000001" customHeight="1" thickBot="1" x14ac:dyDescent="0.25">
      <c r="A222" s="126"/>
      <c r="B222" s="126"/>
      <c r="C222" s="270"/>
      <c r="D222" s="312" t="s">
        <v>170</v>
      </c>
      <c r="E222" s="313"/>
      <c r="F222" s="313"/>
      <c r="G222" s="313"/>
      <c r="H222" s="313"/>
      <c r="I222" s="314"/>
      <c r="J222" s="315"/>
      <c r="K222" s="41"/>
      <c r="L222" s="42"/>
      <c r="M222" s="42"/>
      <c r="N222" s="43"/>
      <c r="O222" s="39"/>
      <c r="P222" s="40"/>
      <c r="Q222" s="41"/>
      <c r="R222" s="43"/>
      <c r="S222" s="39"/>
      <c r="T222" s="40"/>
      <c r="U222" s="41"/>
      <c r="V222" s="42"/>
      <c r="W222" s="42"/>
      <c r="X222" s="42"/>
      <c r="Y222" s="40"/>
      <c r="Z222" s="148"/>
    </row>
    <row r="223" spans="1:27" ht="20.100000000000001" customHeight="1" thickTop="1" x14ac:dyDescent="0.2">
      <c r="A223" s="126"/>
      <c r="B223" s="126"/>
      <c r="C223" s="270"/>
      <c r="D223" s="316" t="s">
        <v>101</v>
      </c>
      <c r="E223" s="317"/>
      <c r="F223" s="317"/>
      <c r="G223" s="317"/>
      <c r="H223" s="317"/>
      <c r="I223" s="318"/>
      <c r="J223" s="319"/>
      <c r="K223" s="251">
        <f>SUM(K217:N222)</f>
        <v>0</v>
      </c>
      <c r="L223" s="320"/>
      <c r="M223" s="320"/>
      <c r="N223" s="321"/>
      <c r="O223" s="322">
        <f>SUM(O217:P222)</f>
        <v>0</v>
      </c>
      <c r="P223" s="323"/>
      <c r="Q223" s="251">
        <f>SUM(Q217:R222)</f>
        <v>0</v>
      </c>
      <c r="R223" s="324"/>
      <c r="S223" s="322">
        <f>SUM(S217:T222)</f>
        <v>0</v>
      </c>
      <c r="T223" s="253"/>
      <c r="U223" s="251">
        <f>SUM(U217:Y222)</f>
        <v>0</v>
      </c>
      <c r="V223" s="252"/>
      <c r="W223" s="252"/>
      <c r="X223" s="252"/>
      <c r="Y223" s="253"/>
      <c r="Z223" s="148"/>
    </row>
    <row r="224" spans="1:27" ht="20.100000000000001" customHeight="1" x14ac:dyDescent="0.2">
      <c r="A224" s="126"/>
      <c r="B224" s="126"/>
      <c r="C224" s="143"/>
      <c r="D224" s="209"/>
      <c r="E224" s="325" t="str">
        <f>"*1 "&amp;日付例&amp;"　年月日を入力してください。"</f>
        <v>*1 例)2024/4/1、R6/4/1　年月日を入力してください。</v>
      </c>
      <c r="F224" s="326"/>
      <c r="G224" s="326"/>
      <c r="H224" s="326"/>
      <c r="I224" s="326"/>
      <c r="J224" s="326"/>
      <c r="K224" s="327"/>
      <c r="L224" s="328"/>
      <c r="M224" s="328"/>
      <c r="N224" s="328"/>
      <c r="O224" s="327"/>
      <c r="P224" s="328"/>
      <c r="Q224" s="328"/>
      <c r="R224" s="328"/>
      <c r="S224" s="327"/>
      <c r="T224" s="328"/>
      <c r="U224" s="328"/>
      <c r="V224" s="328"/>
      <c r="W224" s="328"/>
      <c r="X224" s="328"/>
      <c r="Y224" s="328"/>
      <c r="Z224" s="148"/>
    </row>
    <row r="225" spans="1:28" ht="20.100000000000001" customHeight="1" x14ac:dyDescent="0.2">
      <c r="A225" s="126"/>
      <c r="B225" s="126"/>
      <c r="C225" s="329"/>
      <c r="D225" s="330"/>
      <c r="E225" s="331"/>
      <c r="F225" s="330"/>
      <c r="G225" s="330"/>
      <c r="H225" s="330"/>
      <c r="I225" s="330"/>
      <c r="J225" s="330"/>
      <c r="K225" s="332"/>
      <c r="L225" s="333"/>
      <c r="M225" s="333"/>
      <c r="N225" s="333"/>
      <c r="O225" s="332"/>
      <c r="P225" s="333"/>
      <c r="Q225" s="333"/>
      <c r="R225" s="333"/>
      <c r="S225" s="332"/>
      <c r="T225" s="333"/>
      <c r="U225" s="333"/>
      <c r="V225" s="333"/>
      <c r="W225" s="333"/>
      <c r="X225" s="333"/>
      <c r="Y225" s="333"/>
      <c r="Z225" s="164"/>
      <c r="AA225" s="160"/>
    </row>
    <row r="226" spans="1:28" ht="20.100000000000001" customHeight="1" x14ac:dyDescent="0.2">
      <c r="A226" s="126"/>
      <c r="B226" s="126"/>
      <c r="C226" s="334"/>
      <c r="D226" s="209"/>
      <c r="E226" s="325"/>
      <c r="F226" s="209"/>
      <c r="G226" s="209"/>
      <c r="H226" s="209"/>
      <c r="I226" s="209"/>
      <c r="J226" s="209"/>
      <c r="K226" s="335"/>
      <c r="L226" s="202"/>
      <c r="M226" s="202"/>
      <c r="N226" s="202"/>
      <c r="O226" s="335"/>
      <c r="P226" s="202"/>
      <c r="Q226" s="202"/>
      <c r="R226" s="202"/>
      <c r="S226" s="335"/>
      <c r="T226" s="202"/>
      <c r="U226" s="202"/>
      <c r="V226" s="202"/>
      <c r="W226" s="202"/>
      <c r="X226" s="202"/>
      <c r="Y226" s="202"/>
      <c r="Z226" s="149"/>
    </row>
    <row r="227" spans="1:28" ht="20.100000000000001" customHeight="1" x14ac:dyDescent="0.2">
      <c r="A227" s="126"/>
      <c r="B227" s="126"/>
      <c r="C227" s="140"/>
    </row>
    <row r="228" spans="1:28" ht="20.100000000000001" customHeight="1" x14ac:dyDescent="0.2">
      <c r="A228" s="126"/>
      <c r="B228" s="126"/>
      <c r="C228" s="136" t="s">
        <v>187</v>
      </c>
      <c r="D228" s="137"/>
      <c r="E228" s="137"/>
      <c r="F228" s="137"/>
      <c r="G228" s="137"/>
      <c r="H228" s="138"/>
    </row>
    <row r="229" spans="1:28" ht="20.100000000000001" customHeight="1" x14ac:dyDescent="0.2">
      <c r="A229" s="126"/>
      <c r="B229" s="126"/>
      <c r="C229" s="139"/>
      <c r="D229" s="140"/>
      <c r="E229" s="140"/>
      <c r="F229" s="140"/>
      <c r="G229" s="140"/>
      <c r="H229" s="140"/>
      <c r="I229" s="141"/>
      <c r="J229" s="141"/>
      <c r="K229" s="141"/>
      <c r="L229" s="141"/>
      <c r="M229" s="141"/>
      <c r="N229" s="141"/>
      <c r="O229" s="141"/>
      <c r="P229" s="141"/>
      <c r="Q229" s="141"/>
      <c r="R229" s="141"/>
      <c r="S229" s="141"/>
      <c r="T229" s="141"/>
      <c r="U229" s="141"/>
      <c r="V229" s="141"/>
      <c r="W229" s="141"/>
      <c r="X229" s="141"/>
      <c r="Y229" s="141"/>
      <c r="Z229" s="142"/>
    </row>
    <row r="230" spans="1:28" ht="20.100000000000001" customHeight="1" x14ac:dyDescent="0.2">
      <c r="A230" s="126"/>
      <c r="B230" s="126"/>
      <c r="C230" s="139"/>
      <c r="D230" s="144">
        <v>1</v>
      </c>
      <c r="E230" s="267" t="s">
        <v>5</v>
      </c>
      <c r="F230" s="267"/>
      <c r="G230" s="267"/>
      <c r="H230" s="267"/>
      <c r="I230" s="23"/>
      <c r="J230" s="23"/>
      <c r="K230" s="23"/>
      <c r="L230" s="23"/>
      <c r="M230" s="23"/>
      <c r="N230" s="336"/>
      <c r="O230" s="336"/>
      <c r="P230" s="336"/>
      <c r="Q230" s="336"/>
      <c r="R230" s="336"/>
      <c r="S230" s="336"/>
      <c r="T230" s="336"/>
      <c r="U230" s="336"/>
      <c r="V230" s="336"/>
      <c r="W230" s="336"/>
      <c r="X230" s="336"/>
      <c r="Y230" s="336"/>
      <c r="Z230" s="337"/>
      <c r="AA230" s="336"/>
    </row>
    <row r="231" spans="1:28" ht="20.100000000000001" customHeight="1" x14ac:dyDescent="0.2">
      <c r="A231" s="126"/>
      <c r="B231" s="126"/>
      <c r="C231" s="139"/>
      <c r="D231" s="144"/>
      <c r="E231" s="338"/>
      <c r="F231" s="338"/>
      <c r="G231" s="338"/>
      <c r="H231" s="338"/>
      <c r="I231" s="155"/>
      <c r="J231" s="339" t="s">
        <v>112</v>
      </c>
      <c r="K231" s="325"/>
      <c r="L231" s="325"/>
      <c r="M231" s="325"/>
      <c r="N231" s="325"/>
      <c r="O231" s="325"/>
      <c r="P231" s="325"/>
      <c r="Q231" s="325"/>
      <c r="R231" s="325"/>
      <c r="S231" s="325"/>
      <c r="T231" s="325"/>
      <c r="U231" s="325"/>
      <c r="V231" s="325"/>
      <c r="W231" s="325"/>
      <c r="X231" s="325"/>
      <c r="Y231" s="325"/>
      <c r="Z231" s="340"/>
      <c r="AA231" s="325"/>
    </row>
    <row r="232" spans="1:28" ht="20.100000000000001" customHeight="1" x14ac:dyDescent="0.2">
      <c r="A232" s="126"/>
      <c r="B232" s="126"/>
      <c r="C232" s="139"/>
      <c r="D232" s="144">
        <v>2</v>
      </c>
      <c r="E232" s="336" t="s">
        <v>6</v>
      </c>
      <c r="F232" s="336"/>
      <c r="G232" s="336"/>
      <c r="H232" s="336"/>
      <c r="I232" s="23"/>
      <c r="J232" s="23"/>
      <c r="K232" s="80"/>
      <c r="L232" s="23"/>
      <c r="M232" s="23"/>
      <c r="N232" s="169"/>
      <c r="O232" s="169"/>
      <c r="P232" s="169"/>
      <c r="Q232" s="169"/>
      <c r="R232" s="169"/>
      <c r="S232" s="169"/>
      <c r="T232" s="169"/>
      <c r="U232" s="169"/>
      <c r="V232" s="169"/>
      <c r="W232" s="169"/>
      <c r="X232" s="169"/>
      <c r="Y232" s="169"/>
      <c r="Z232" s="154"/>
      <c r="AA232" s="169"/>
    </row>
    <row r="233" spans="1:28" ht="30" customHeight="1" x14ac:dyDescent="0.2">
      <c r="B233" s="341"/>
      <c r="C233" s="139"/>
      <c r="D233" s="144"/>
      <c r="E233" s="338"/>
      <c r="F233" s="338"/>
      <c r="G233" s="338"/>
      <c r="H233" s="338"/>
      <c r="I233" s="342"/>
      <c r="J233" s="339" t="s">
        <v>113</v>
      </c>
      <c r="K233" s="325"/>
      <c r="L233" s="325"/>
      <c r="M233" s="325"/>
      <c r="N233" s="325"/>
      <c r="O233" s="325"/>
      <c r="P233" s="325"/>
      <c r="Q233" s="325"/>
      <c r="R233" s="325"/>
      <c r="S233" s="325"/>
      <c r="T233" s="325"/>
      <c r="U233" s="325"/>
      <c r="V233" s="325"/>
      <c r="W233" s="325"/>
      <c r="X233" s="325"/>
      <c r="Y233" s="325"/>
      <c r="Z233" s="340"/>
      <c r="AA233" s="325"/>
    </row>
    <row r="234" spans="1:28" ht="56.1" customHeight="1" x14ac:dyDescent="0.2">
      <c r="A234" s="126"/>
      <c r="B234" s="341"/>
      <c r="C234" s="139"/>
      <c r="D234" s="343" t="s">
        <v>216</v>
      </c>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148"/>
    </row>
    <row r="235" spans="1:28" ht="30" customHeight="1" x14ac:dyDescent="0.2">
      <c r="A235" s="126">
        <f>IF(OR(COUNTIF(L236:L271,"○")=0,COUNTIF(L236:L271,"○")&gt;3), 1001, 0)</f>
        <v>1001</v>
      </c>
      <c r="B235" s="470"/>
      <c r="C235" s="139"/>
      <c r="D235" s="344" t="s">
        <v>116</v>
      </c>
      <c r="E235" s="345"/>
      <c r="F235" s="345"/>
      <c r="G235" s="345"/>
      <c r="H235" s="345"/>
      <c r="I235" s="345"/>
      <c r="J235" s="345"/>
      <c r="K235" s="346"/>
      <c r="L235" s="347" t="s">
        <v>7</v>
      </c>
      <c r="M235" s="348" t="s">
        <v>189</v>
      </c>
      <c r="N235" s="349" t="s">
        <v>111</v>
      </c>
      <c r="O235" s="350" t="s">
        <v>21</v>
      </c>
      <c r="P235" s="350"/>
      <c r="Q235" s="351"/>
      <c r="R235" s="352" t="s">
        <v>42</v>
      </c>
      <c r="S235" s="353"/>
      <c r="T235" s="353"/>
      <c r="U235" s="354" t="str">
        <f>"登録年月日
"&amp;日付例</f>
        <v>登録年月日
例)2024/4/1、R6/4/1</v>
      </c>
      <c r="V235" s="355"/>
      <c r="W235" s="355"/>
      <c r="X235" s="355"/>
      <c r="Y235" s="356"/>
      <c r="Z235" s="357"/>
    </row>
    <row r="236" spans="1:28" ht="20.100000000000001" customHeight="1" x14ac:dyDescent="0.2">
      <c r="A236" s="126">
        <f>IF(AND($L236="○", OR(TRIM($R236)="", TRIM($U236)="")),1001,0)</f>
        <v>0</v>
      </c>
      <c r="B236" s="470"/>
      <c r="C236" s="270"/>
      <c r="D236" s="358">
        <v>3</v>
      </c>
      <c r="E236" s="359" t="s">
        <v>188</v>
      </c>
      <c r="F236" s="360" t="s">
        <v>43</v>
      </c>
      <c r="G236" s="361"/>
      <c r="H236" s="361"/>
      <c r="I236" s="361"/>
      <c r="J236" s="361"/>
      <c r="K236" s="362"/>
      <c r="L236" s="71"/>
      <c r="M236" s="8"/>
      <c r="N236" s="363"/>
      <c r="O236" s="272" t="s">
        <v>22</v>
      </c>
      <c r="P236" s="272"/>
      <c r="Q236" s="364"/>
      <c r="R236" s="19"/>
      <c r="S236" s="20"/>
      <c r="T236" s="21"/>
      <c r="U236" s="28"/>
      <c r="V236" s="29"/>
      <c r="W236" s="29"/>
      <c r="X236" s="29"/>
      <c r="Y236" s="30"/>
      <c r="Z236" s="365"/>
      <c r="AA236" s="149"/>
      <c r="AB236" s="366">
        <f>IF(OR($A$237&lt;&gt;0,AND($A$238&lt;&gt;0,$M236="○")),1001,0)</f>
        <v>0</v>
      </c>
    </row>
    <row r="237" spans="1:28" ht="20.100000000000001" customHeight="1" x14ac:dyDescent="0.2">
      <c r="A237" s="126">
        <f>IF(AND($L236="○",COUNTIF($M236:$M238,"○")=0),1001,0)</f>
        <v>0</v>
      </c>
      <c r="B237" s="470"/>
      <c r="C237" s="270"/>
      <c r="D237" s="367">
        <f>D236+1</f>
        <v>4</v>
      </c>
      <c r="E237" s="368"/>
      <c r="F237" s="369" t="s">
        <v>117</v>
      </c>
      <c r="G237" s="370"/>
      <c r="H237" s="370"/>
      <c r="I237" s="370"/>
      <c r="J237" s="370"/>
      <c r="K237" s="371"/>
      <c r="L237" s="72"/>
      <c r="M237" s="9"/>
      <c r="N237" s="372"/>
      <c r="O237" s="285"/>
      <c r="P237" s="285"/>
      <c r="Q237" s="373"/>
      <c r="R237" s="22"/>
      <c r="S237" s="23"/>
      <c r="T237" s="24"/>
      <c r="U237" s="31"/>
      <c r="V237" s="32"/>
      <c r="W237" s="32"/>
      <c r="X237" s="32"/>
      <c r="Y237" s="33"/>
      <c r="Z237" s="365"/>
      <c r="AA237" s="149"/>
      <c r="AB237" s="366">
        <f t="shared" ref="AB237:AB238" si="0">IF(OR($A$237&lt;&gt;0,AND($A$238&lt;&gt;0,$M237="○")),1001,0)</f>
        <v>0</v>
      </c>
    </row>
    <row r="238" spans="1:28" ht="20.100000000000001" customHeight="1" x14ac:dyDescent="0.2">
      <c r="A238" s="126">
        <f>IF(AND($L236&lt;&gt;"○",COUNTIF($M236:$M238,"○")&gt;0),1001,0)</f>
        <v>0</v>
      </c>
      <c r="B238" s="470"/>
      <c r="C238" s="270"/>
      <c r="D238" s="374">
        <f t="shared" ref="D238:D280" si="1">D237+1</f>
        <v>5</v>
      </c>
      <c r="E238" s="375"/>
      <c r="F238" s="376" t="s">
        <v>118</v>
      </c>
      <c r="G238" s="377"/>
      <c r="H238" s="377"/>
      <c r="I238" s="377"/>
      <c r="J238" s="377"/>
      <c r="K238" s="378"/>
      <c r="L238" s="73"/>
      <c r="M238" s="10"/>
      <c r="N238" s="379"/>
      <c r="O238" s="295"/>
      <c r="P238" s="295"/>
      <c r="Q238" s="380"/>
      <c r="R238" s="25"/>
      <c r="S238" s="26"/>
      <c r="T238" s="27"/>
      <c r="U238" s="34"/>
      <c r="V238" s="35"/>
      <c r="W238" s="35"/>
      <c r="X238" s="35"/>
      <c r="Y238" s="36"/>
      <c r="Z238" s="365"/>
      <c r="AA238" s="149"/>
      <c r="AB238" s="366">
        <f t="shared" si="0"/>
        <v>0</v>
      </c>
    </row>
    <row r="239" spans="1:28" ht="21.9" customHeight="1" x14ac:dyDescent="0.2">
      <c r="A239" s="126">
        <f>IF(AND($L239="○", OR(TRIM($R239)="", TRIM($U239)="")),1001,0)</f>
        <v>0</v>
      </c>
      <c r="B239" s="470"/>
      <c r="C239" s="270"/>
      <c r="D239" s="358">
        <f t="shared" si="1"/>
        <v>6</v>
      </c>
      <c r="E239" s="359" t="s">
        <v>119</v>
      </c>
      <c r="F239" s="360" t="s">
        <v>120</v>
      </c>
      <c r="G239" s="361"/>
      <c r="H239" s="361"/>
      <c r="I239" s="361"/>
      <c r="J239" s="361"/>
      <c r="K239" s="362"/>
      <c r="L239" s="71"/>
      <c r="M239" s="8"/>
      <c r="N239" s="363"/>
      <c r="O239" s="381" t="s">
        <v>23</v>
      </c>
      <c r="P239" s="382"/>
      <c r="Q239" s="382"/>
      <c r="R239" s="19"/>
      <c r="S239" s="20"/>
      <c r="T239" s="21"/>
      <c r="U239" s="28"/>
      <c r="V239" s="29"/>
      <c r="W239" s="29"/>
      <c r="X239" s="29"/>
      <c r="Y239" s="30"/>
      <c r="Z239" s="365"/>
      <c r="AA239" s="149"/>
      <c r="AB239" s="366">
        <f>IF(OR($A$240&lt;&gt;0,AND($A$241&lt;&gt;0,$M239="○")),1001,0)</f>
        <v>0</v>
      </c>
    </row>
    <row r="240" spans="1:28" ht="21.9" customHeight="1" x14ac:dyDescent="0.2">
      <c r="A240" s="126">
        <f>IF(AND($L$239="○",COUNTIF($M$239:$M$248,"○")=0),1001,0)</f>
        <v>0</v>
      </c>
      <c r="B240" s="470"/>
      <c r="C240" s="270"/>
      <c r="D240" s="367">
        <f t="shared" si="1"/>
        <v>7</v>
      </c>
      <c r="E240" s="383"/>
      <c r="F240" s="384" t="s">
        <v>190</v>
      </c>
      <c r="G240" s="369" t="s">
        <v>121</v>
      </c>
      <c r="H240" s="370"/>
      <c r="I240" s="370"/>
      <c r="J240" s="370"/>
      <c r="K240" s="371"/>
      <c r="L240" s="72"/>
      <c r="M240" s="9"/>
      <c r="N240" s="372"/>
      <c r="O240" s="385"/>
      <c r="P240" s="145"/>
      <c r="Q240" s="145"/>
      <c r="R240" s="22"/>
      <c r="S240" s="23"/>
      <c r="T240" s="24"/>
      <c r="U240" s="31"/>
      <c r="V240" s="32"/>
      <c r="W240" s="32"/>
      <c r="X240" s="32"/>
      <c r="Y240" s="33"/>
      <c r="Z240" s="365"/>
      <c r="AA240" s="149"/>
      <c r="AB240" s="366">
        <f t="shared" ref="AB240:AB248" si="2">IF(OR($A$240&lt;&gt;0,AND($A$241&lt;&gt;0,$M240="○")),1001,0)</f>
        <v>0</v>
      </c>
    </row>
    <row r="241" spans="1:29" ht="21.9" customHeight="1" x14ac:dyDescent="0.2">
      <c r="A241" s="126">
        <f>IF(AND($L239&lt;&gt;"○",COUNTIF($M239:$M248,"○")&gt;0),1001,0)</f>
        <v>0</v>
      </c>
      <c r="B241" s="470"/>
      <c r="C241" s="270"/>
      <c r="D241" s="367">
        <f t="shared" si="1"/>
        <v>8</v>
      </c>
      <c r="E241" s="383"/>
      <c r="F241" s="386"/>
      <c r="G241" s="369" t="s">
        <v>122</v>
      </c>
      <c r="H241" s="370"/>
      <c r="I241" s="370"/>
      <c r="J241" s="370"/>
      <c r="K241" s="371"/>
      <c r="L241" s="72"/>
      <c r="M241" s="9"/>
      <c r="N241" s="372"/>
      <c r="O241" s="385"/>
      <c r="P241" s="145"/>
      <c r="Q241" s="145"/>
      <c r="R241" s="22"/>
      <c r="S241" s="23"/>
      <c r="T241" s="24"/>
      <c r="U241" s="31"/>
      <c r="V241" s="32"/>
      <c r="W241" s="32"/>
      <c r="X241" s="32"/>
      <c r="Y241" s="33"/>
      <c r="Z241" s="365"/>
      <c r="AA241" s="149"/>
      <c r="AB241" s="366">
        <f t="shared" si="2"/>
        <v>0</v>
      </c>
    </row>
    <row r="242" spans="1:29" ht="21.9" customHeight="1" x14ac:dyDescent="0.2">
      <c r="A242" s="126"/>
      <c r="B242" s="126"/>
      <c r="C242" s="270"/>
      <c r="D242" s="367">
        <f t="shared" si="1"/>
        <v>9</v>
      </c>
      <c r="E242" s="383"/>
      <c r="F242" s="386"/>
      <c r="G242" s="369" t="s">
        <v>123</v>
      </c>
      <c r="H242" s="370"/>
      <c r="I242" s="370"/>
      <c r="J242" s="370"/>
      <c r="K242" s="371"/>
      <c r="L242" s="72"/>
      <c r="M242" s="9"/>
      <c r="N242" s="372"/>
      <c r="O242" s="385"/>
      <c r="P242" s="145"/>
      <c r="Q242" s="145"/>
      <c r="R242" s="22"/>
      <c r="S242" s="23"/>
      <c r="T242" s="24"/>
      <c r="U242" s="31"/>
      <c r="V242" s="32"/>
      <c r="W242" s="32"/>
      <c r="X242" s="32"/>
      <c r="Y242" s="33"/>
      <c r="Z242" s="365"/>
      <c r="AA242" s="149"/>
      <c r="AB242" s="366">
        <f t="shared" si="2"/>
        <v>0</v>
      </c>
    </row>
    <row r="243" spans="1:29" ht="21.9" customHeight="1" x14ac:dyDescent="0.2">
      <c r="A243" s="126"/>
      <c r="B243" s="126"/>
      <c r="C243" s="270"/>
      <c r="D243" s="367">
        <f t="shared" si="1"/>
        <v>10</v>
      </c>
      <c r="E243" s="387"/>
      <c r="F243" s="386"/>
      <c r="G243" s="369" t="s">
        <v>124</v>
      </c>
      <c r="H243" s="370"/>
      <c r="I243" s="370"/>
      <c r="J243" s="370"/>
      <c r="K243" s="371"/>
      <c r="L243" s="72"/>
      <c r="M243" s="9"/>
      <c r="N243" s="372"/>
      <c r="O243" s="385"/>
      <c r="P243" s="145"/>
      <c r="Q243" s="145"/>
      <c r="R243" s="22"/>
      <c r="S243" s="23"/>
      <c r="T243" s="24"/>
      <c r="U243" s="31"/>
      <c r="V243" s="32"/>
      <c r="W243" s="32"/>
      <c r="X243" s="32"/>
      <c r="Y243" s="33"/>
      <c r="Z243" s="365"/>
      <c r="AA243" s="149"/>
      <c r="AB243" s="366">
        <f t="shared" si="2"/>
        <v>0</v>
      </c>
    </row>
    <row r="244" spans="1:29" ht="21.9" customHeight="1" x14ac:dyDescent="0.2">
      <c r="A244" s="126"/>
      <c r="B244" s="126"/>
      <c r="C244" s="270"/>
      <c r="D244" s="367">
        <f t="shared" si="1"/>
        <v>11</v>
      </c>
      <c r="E244" s="387"/>
      <c r="F244" s="386"/>
      <c r="G244" s="369" t="s">
        <v>125</v>
      </c>
      <c r="H244" s="370"/>
      <c r="I244" s="370"/>
      <c r="J244" s="370"/>
      <c r="K244" s="371"/>
      <c r="L244" s="72"/>
      <c r="M244" s="9"/>
      <c r="N244" s="372"/>
      <c r="O244" s="385"/>
      <c r="P244" s="145"/>
      <c r="Q244" s="145"/>
      <c r="R244" s="22"/>
      <c r="S244" s="23"/>
      <c r="T244" s="24"/>
      <c r="U244" s="31"/>
      <c r="V244" s="32"/>
      <c r="W244" s="32"/>
      <c r="X244" s="32"/>
      <c r="Y244" s="33"/>
      <c r="Z244" s="365"/>
      <c r="AA244" s="149"/>
      <c r="AB244" s="366">
        <f t="shared" si="2"/>
        <v>0</v>
      </c>
    </row>
    <row r="245" spans="1:29" ht="21.9" customHeight="1" x14ac:dyDescent="0.2">
      <c r="A245" s="126"/>
      <c r="B245" s="126"/>
      <c r="C245" s="270"/>
      <c r="D245" s="367">
        <f t="shared" si="1"/>
        <v>12</v>
      </c>
      <c r="E245" s="387"/>
      <c r="F245" s="386"/>
      <c r="G245" s="369" t="s">
        <v>126</v>
      </c>
      <c r="H245" s="370"/>
      <c r="I245" s="370"/>
      <c r="J245" s="370"/>
      <c r="K245" s="371"/>
      <c r="L245" s="72"/>
      <c r="M245" s="9"/>
      <c r="N245" s="372"/>
      <c r="O245" s="385"/>
      <c r="P245" s="145"/>
      <c r="Q245" s="145"/>
      <c r="R245" s="22"/>
      <c r="S245" s="23"/>
      <c r="T245" s="24"/>
      <c r="U245" s="31"/>
      <c r="V245" s="32"/>
      <c r="W245" s="32"/>
      <c r="X245" s="32"/>
      <c r="Y245" s="33"/>
      <c r="Z245" s="365"/>
      <c r="AA245" s="149"/>
      <c r="AB245" s="366">
        <f t="shared" si="2"/>
        <v>0</v>
      </c>
    </row>
    <row r="246" spans="1:29" ht="21.9" customHeight="1" x14ac:dyDescent="0.2">
      <c r="A246" s="126"/>
      <c r="B246" s="126"/>
      <c r="C246" s="270"/>
      <c r="D246" s="367">
        <f t="shared" si="1"/>
        <v>13</v>
      </c>
      <c r="E246" s="387"/>
      <c r="F246" s="386"/>
      <c r="G246" s="369" t="s">
        <v>127</v>
      </c>
      <c r="H246" s="370"/>
      <c r="I246" s="370"/>
      <c r="J246" s="370"/>
      <c r="K246" s="371"/>
      <c r="L246" s="72"/>
      <c r="M246" s="9"/>
      <c r="N246" s="372"/>
      <c r="O246" s="385"/>
      <c r="P246" s="145"/>
      <c r="Q246" s="145"/>
      <c r="R246" s="22"/>
      <c r="S246" s="23"/>
      <c r="T246" s="24"/>
      <c r="U246" s="31"/>
      <c r="V246" s="32"/>
      <c r="W246" s="32"/>
      <c r="X246" s="32"/>
      <c r="Y246" s="33"/>
      <c r="Z246" s="365"/>
      <c r="AA246" s="149"/>
      <c r="AB246" s="366">
        <f t="shared" si="2"/>
        <v>0</v>
      </c>
    </row>
    <row r="247" spans="1:29" ht="21.9" customHeight="1" x14ac:dyDescent="0.2">
      <c r="A247" s="126"/>
      <c r="B247" s="126"/>
      <c r="C247" s="270"/>
      <c r="D247" s="367">
        <f t="shared" si="1"/>
        <v>14</v>
      </c>
      <c r="E247" s="387"/>
      <c r="F247" s="386"/>
      <c r="G247" s="369" t="s">
        <v>128</v>
      </c>
      <c r="H247" s="370"/>
      <c r="I247" s="370"/>
      <c r="J247" s="370"/>
      <c r="K247" s="371"/>
      <c r="L247" s="72"/>
      <c r="M247" s="9"/>
      <c r="N247" s="372"/>
      <c r="O247" s="385"/>
      <c r="P247" s="145"/>
      <c r="Q247" s="145"/>
      <c r="R247" s="22"/>
      <c r="S247" s="23"/>
      <c r="T247" s="24"/>
      <c r="U247" s="31"/>
      <c r="V247" s="32"/>
      <c r="W247" s="32"/>
      <c r="X247" s="32"/>
      <c r="Y247" s="33"/>
      <c r="Z247" s="365"/>
      <c r="AA247" s="149"/>
      <c r="AB247" s="366">
        <f t="shared" si="2"/>
        <v>0</v>
      </c>
    </row>
    <row r="248" spans="1:29" ht="21.9" customHeight="1" x14ac:dyDescent="0.2">
      <c r="A248" s="126"/>
      <c r="B248" s="126"/>
      <c r="C248" s="270"/>
      <c r="D248" s="388">
        <f t="shared" si="1"/>
        <v>15</v>
      </c>
      <c r="E248" s="389"/>
      <c r="F248" s="386"/>
      <c r="G248" s="376" t="s">
        <v>129</v>
      </c>
      <c r="H248" s="377"/>
      <c r="I248" s="377"/>
      <c r="J248" s="377"/>
      <c r="K248" s="378"/>
      <c r="L248" s="73"/>
      <c r="M248" s="9"/>
      <c r="N248" s="379"/>
      <c r="O248" s="390"/>
      <c r="P248" s="391"/>
      <c r="Q248" s="391"/>
      <c r="R248" s="25"/>
      <c r="S248" s="26"/>
      <c r="T248" s="27"/>
      <c r="U248" s="34"/>
      <c r="V248" s="35"/>
      <c r="W248" s="35"/>
      <c r="X248" s="35"/>
      <c r="Y248" s="36"/>
      <c r="Z248" s="365"/>
      <c r="AA248" s="149"/>
      <c r="AB248" s="366">
        <f t="shared" si="2"/>
        <v>0</v>
      </c>
    </row>
    <row r="249" spans="1:29" ht="20.100000000000001" customHeight="1" x14ac:dyDescent="0.2">
      <c r="A249" s="126">
        <f>IF(AND($L249="○", OR(TRIM($R249)="", TRIM($U249)="")),1001,0)</f>
        <v>0</v>
      </c>
      <c r="B249" s="470"/>
      <c r="C249" s="270"/>
      <c r="D249" s="392">
        <f t="shared" si="1"/>
        <v>16</v>
      </c>
      <c r="E249" s="393" t="s">
        <v>130</v>
      </c>
      <c r="F249" s="394" t="s">
        <v>131</v>
      </c>
      <c r="G249" s="395"/>
      <c r="H249" s="395"/>
      <c r="I249" s="395"/>
      <c r="J249" s="395"/>
      <c r="K249" s="396"/>
      <c r="L249" s="71"/>
      <c r="M249" s="8"/>
      <c r="N249" s="8"/>
      <c r="O249" s="397" t="s">
        <v>24</v>
      </c>
      <c r="P249" s="272"/>
      <c r="Q249" s="364"/>
      <c r="R249" s="19"/>
      <c r="S249" s="20"/>
      <c r="T249" s="21"/>
      <c r="U249" s="28"/>
      <c r="V249" s="29"/>
      <c r="W249" s="29"/>
      <c r="X249" s="29"/>
      <c r="Y249" s="30"/>
      <c r="Z249" s="365"/>
      <c r="AA249" s="149"/>
      <c r="AB249" s="366">
        <f>IF(OR($A$250&lt;&gt;0,AND($A$251&lt;&gt;0,$M249="○")),1001,0)</f>
        <v>0</v>
      </c>
      <c r="AC249" s="366">
        <f>IF(AND($L$249="○",$M249="○",$N249&lt;&gt;"○"),1001,0)</f>
        <v>0</v>
      </c>
    </row>
    <row r="250" spans="1:29" ht="20.100000000000001" customHeight="1" x14ac:dyDescent="0.2">
      <c r="A250" s="126">
        <f>IF(AND($L249="○",COUNTIF($M249:$M269,"○")=0),1001,0)</f>
        <v>0</v>
      </c>
      <c r="B250" s="470"/>
      <c r="C250" s="270"/>
      <c r="D250" s="367">
        <f t="shared" si="1"/>
        <v>17</v>
      </c>
      <c r="E250" s="393"/>
      <c r="F250" s="398" t="s">
        <v>132</v>
      </c>
      <c r="G250" s="398"/>
      <c r="H250" s="398"/>
      <c r="I250" s="398"/>
      <c r="J250" s="398"/>
      <c r="K250" s="398"/>
      <c r="L250" s="72"/>
      <c r="M250" s="11"/>
      <c r="N250" s="11"/>
      <c r="O250" s="399"/>
      <c r="P250" s="285"/>
      <c r="Q250" s="373"/>
      <c r="R250" s="22"/>
      <c r="S250" s="23"/>
      <c r="T250" s="24"/>
      <c r="U250" s="31"/>
      <c r="V250" s="32"/>
      <c r="W250" s="32"/>
      <c r="X250" s="32"/>
      <c r="Y250" s="33"/>
      <c r="Z250" s="365"/>
      <c r="AA250" s="149"/>
      <c r="AB250" s="366">
        <f t="shared" ref="AB250:AB269" si="3">IF(OR($A$250&lt;&gt;0,AND($A$251&lt;&gt;0,$M250="○")),1001,0)</f>
        <v>0</v>
      </c>
      <c r="AC250" s="366">
        <f t="shared" ref="AC250:AC269" si="4">IF(AND($L$249="○",$M250="○",$N250&lt;&gt;"○"),1001,0)</f>
        <v>0</v>
      </c>
    </row>
    <row r="251" spans="1:29" ht="20.100000000000001" customHeight="1" x14ac:dyDescent="0.2">
      <c r="A251" s="126">
        <f>IF(AND($L249&lt;&gt;"○",COUNTIF($M249:$M269,"○")&gt;0),1001,0)</f>
        <v>0</v>
      </c>
      <c r="B251" s="470"/>
      <c r="C251" s="270"/>
      <c r="D251" s="367">
        <f t="shared" si="1"/>
        <v>18</v>
      </c>
      <c r="E251" s="393"/>
      <c r="F251" s="398" t="s">
        <v>133</v>
      </c>
      <c r="G251" s="398"/>
      <c r="H251" s="398"/>
      <c r="I251" s="398"/>
      <c r="J251" s="398"/>
      <c r="K251" s="398"/>
      <c r="L251" s="72"/>
      <c r="M251" s="9"/>
      <c r="N251" s="9"/>
      <c r="O251" s="399"/>
      <c r="P251" s="285"/>
      <c r="Q251" s="373"/>
      <c r="R251" s="22"/>
      <c r="S251" s="23"/>
      <c r="T251" s="24"/>
      <c r="U251" s="31"/>
      <c r="V251" s="32"/>
      <c r="W251" s="32"/>
      <c r="X251" s="32"/>
      <c r="Y251" s="33"/>
      <c r="Z251" s="365"/>
      <c r="AA251" s="149"/>
      <c r="AB251" s="366">
        <f t="shared" si="3"/>
        <v>0</v>
      </c>
      <c r="AC251" s="366">
        <f t="shared" si="4"/>
        <v>0</v>
      </c>
    </row>
    <row r="252" spans="1:29" ht="20.100000000000001" customHeight="1" x14ac:dyDescent="0.2">
      <c r="A252" s="126">
        <f>IF(SUM($AC249:$AC269)&gt;0,1001,0)</f>
        <v>0</v>
      </c>
      <c r="B252" s="470"/>
      <c r="C252" s="270"/>
      <c r="D252" s="367">
        <f t="shared" si="1"/>
        <v>19</v>
      </c>
      <c r="E252" s="393"/>
      <c r="F252" s="398" t="s">
        <v>134</v>
      </c>
      <c r="G252" s="398"/>
      <c r="H252" s="398"/>
      <c r="I252" s="398"/>
      <c r="J252" s="398"/>
      <c r="K252" s="398"/>
      <c r="L252" s="72"/>
      <c r="M252" s="9"/>
      <c r="N252" s="9"/>
      <c r="O252" s="399"/>
      <c r="P252" s="285"/>
      <c r="Q252" s="373"/>
      <c r="R252" s="22"/>
      <c r="S252" s="23"/>
      <c r="T252" s="24"/>
      <c r="U252" s="31"/>
      <c r="V252" s="32"/>
      <c r="W252" s="32"/>
      <c r="X252" s="32"/>
      <c r="Y252" s="33"/>
      <c r="Z252" s="365"/>
      <c r="AA252" s="149"/>
      <c r="AB252" s="366">
        <f t="shared" si="3"/>
        <v>0</v>
      </c>
      <c r="AC252" s="366">
        <f t="shared" si="4"/>
        <v>0</v>
      </c>
    </row>
    <row r="253" spans="1:29" ht="20.100000000000001" customHeight="1" x14ac:dyDescent="0.2">
      <c r="A253" s="126"/>
      <c r="B253" s="126"/>
      <c r="C253" s="270"/>
      <c r="D253" s="367">
        <f t="shared" si="1"/>
        <v>20</v>
      </c>
      <c r="E253" s="393"/>
      <c r="F253" s="398" t="s">
        <v>135</v>
      </c>
      <c r="G253" s="398"/>
      <c r="H253" s="398"/>
      <c r="I253" s="398"/>
      <c r="J253" s="398"/>
      <c r="K253" s="398"/>
      <c r="L253" s="72"/>
      <c r="M253" s="9"/>
      <c r="N253" s="9"/>
      <c r="O253" s="399"/>
      <c r="P253" s="285"/>
      <c r="Q253" s="373"/>
      <c r="R253" s="22"/>
      <c r="S253" s="23"/>
      <c r="T253" s="24"/>
      <c r="U253" s="31"/>
      <c r="V253" s="32"/>
      <c r="W253" s="32"/>
      <c r="X253" s="32"/>
      <c r="Y253" s="33"/>
      <c r="Z253" s="365"/>
      <c r="AA253" s="149"/>
      <c r="AB253" s="366">
        <f t="shared" si="3"/>
        <v>0</v>
      </c>
      <c r="AC253" s="366">
        <f t="shared" si="4"/>
        <v>0</v>
      </c>
    </row>
    <row r="254" spans="1:29" ht="20.100000000000001" customHeight="1" x14ac:dyDescent="0.2">
      <c r="A254" s="126"/>
      <c r="B254" s="126"/>
      <c r="C254" s="270"/>
      <c r="D254" s="367">
        <f t="shared" si="1"/>
        <v>21</v>
      </c>
      <c r="E254" s="393"/>
      <c r="F254" s="398" t="s">
        <v>136</v>
      </c>
      <c r="G254" s="398"/>
      <c r="H254" s="398"/>
      <c r="I254" s="398"/>
      <c r="J254" s="398"/>
      <c r="K254" s="398"/>
      <c r="L254" s="72"/>
      <c r="M254" s="9"/>
      <c r="N254" s="9"/>
      <c r="O254" s="399"/>
      <c r="P254" s="285"/>
      <c r="Q254" s="373"/>
      <c r="R254" s="22"/>
      <c r="S254" s="23"/>
      <c r="T254" s="24"/>
      <c r="U254" s="31"/>
      <c r="V254" s="32"/>
      <c r="W254" s="32"/>
      <c r="X254" s="32"/>
      <c r="Y254" s="33"/>
      <c r="Z254" s="365"/>
      <c r="AA254" s="149"/>
      <c r="AB254" s="366">
        <f t="shared" si="3"/>
        <v>0</v>
      </c>
      <c r="AC254" s="366">
        <f t="shared" si="4"/>
        <v>0</v>
      </c>
    </row>
    <row r="255" spans="1:29" ht="20.100000000000001" customHeight="1" x14ac:dyDescent="0.2">
      <c r="A255" s="126"/>
      <c r="B255" s="126"/>
      <c r="C255" s="270"/>
      <c r="D255" s="367">
        <f t="shared" si="1"/>
        <v>22</v>
      </c>
      <c r="E255" s="393"/>
      <c r="F255" s="398" t="s">
        <v>137</v>
      </c>
      <c r="G255" s="398"/>
      <c r="H255" s="398"/>
      <c r="I255" s="398"/>
      <c r="J255" s="398"/>
      <c r="K255" s="398"/>
      <c r="L255" s="72"/>
      <c r="M255" s="9"/>
      <c r="N255" s="9"/>
      <c r="O255" s="399"/>
      <c r="P255" s="285"/>
      <c r="Q255" s="373"/>
      <c r="R255" s="22"/>
      <c r="S255" s="23"/>
      <c r="T255" s="24"/>
      <c r="U255" s="31"/>
      <c r="V255" s="32"/>
      <c r="W255" s="32"/>
      <c r="X255" s="32"/>
      <c r="Y255" s="33"/>
      <c r="Z255" s="365"/>
      <c r="AA255" s="149"/>
      <c r="AB255" s="366">
        <f t="shared" si="3"/>
        <v>0</v>
      </c>
      <c r="AC255" s="366">
        <f t="shared" si="4"/>
        <v>0</v>
      </c>
    </row>
    <row r="256" spans="1:29" ht="20.100000000000001" customHeight="1" x14ac:dyDescent="0.2">
      <c r="A256" s="126"/>
      <c r="B256" s="126"/>
      <c r="C256" s="270"/>
      <c r="D256" s="367">
        <f t="shared" si="1"/>
        <v>23</v>
      </c>
      <c r="E256" s="393"/>
      <c r="F256" s="398" t="s">
        <v>138</v>
      </c>
      <c r="G256" s="398"/>
      <c r="H256" s="398"/>
      <c r="I256" s="398"/>
      <c r="J256" s="398"/>
      <c r="K256" s="398"/>
      <c r="L256" s="72"/>
      <c r="M256" s="9"/>
      <c r="N256" s="9"/>
      <c r="O256" s="399"/>
      <c r="P256" s="285"/>
      <c r="Q256" s="373"/>
      <c r="R256" s="22"/>
      <c r="S256" s="23"/>
      <c r="T256" s="24"/>
      <c r="U256" s="31"/>
      <c r="V256" s="32"/>
      <c r="W256" s="32"/>
      <c r="X256" s="32"/>
      <c r="Y256" s="33"/>
      <c r="Z256" s="365"/>
      <c r="AA256" s="149"/>
      <c r="AB256" s="366">
        <f t="shared" si="3"/>
        <v>0</v>
      </c>
      <c r="AC256" s="366">
        <f t="shared" si="4"/>
        <v>0</v>
      </c>
    </row>
    <row r="257" spans="1:29" ht="20.100000000000001" customHeight="1" x14ac:dyDescent="0.2">
      <c r="A257" s="126"/>
      <c r="B257" s="126"/>
      <c r="C257" s="270"/>
      <c r="D257" s="367">
        <f t="shared" si="1"/>
        <v>24</v>
      </c>
      <c r="E257" s="393"/>
      <c r="F257" s="398" t="s">
        <v>139</v>
      </c>
      <c r="G257" s="398"/>
      <c r="H257" s="398"/>
      <c r="I257" s="398"/>
      <c r="J257" s="398"/>
      <c r="K257" s="398"/>
      <c r="L257" s="72"/>
      <c r="M257" s="9"/>
      <c r="N257" s="9"/>
      <c r="O257" s="399"/>
      <c r="P257" s="285"/>
      <c r="Q257" s="373"/>
      <c r="R257" s="22"/>
      <c r="S257" s="23"/>
      <c r="T257" s="24"/>
      <c r="U257" s="31"/>
      <c r="V257" s="32"/>
      <c r="W257" s="32"/>
      <c r="X257" s="32"/>
      <c r="Y257" s="33"/>
      <c r="Z257" s="365"/>
      <c r="AA257" s="149"/>
      <c r="AB257" s="366">
        <f t="shared" si="3"/>
        <v>0</v>
      </c>
      <c r="AC257" s="366">
        <f t="shared" si="4"/>
        <v>0</v>
      </c>
    </row>
    <row r="258" spans="1:29" ht="20.100000000000001" customHeight="1" x14ac:dyDescent="0.2">
      <c r="A258" s="126"/>
      <c r="B258" s="126"/>
      <c r="C258" s="270"/>
      <c r="D258" s="367">
        <f t="shared" si="1"/>
        <v>25</v>
      </c>
      <c r="E258" s="393"/>
      <c r="F258" s="398" t="s">
        <v>140</v>
      </c>
      <c r="G258" s="398"/>
      <c r="H258" s="398"/>
      <c r="I258" s="398"/>
      <c r="J258" s="398"/>
      <c r="K258" s="398"/>
      <c r="L258" s="72"/>
      <c r="M258" s="9"/>
      <c r="N258" s="9"/>
      <c r="O258" s="399"/>
      <c r="P258" s="285"/>
      <c r="Q258" s="373"/>
      <c r="R258" s="22"/>
      <c r="S258" s="23"/>
      <c r="T258" s="24"/>
      <c r="U258" s="31"/>
      <c r="V258" s="32"/>
      <c r="W258" s="32"/>
      <c r="X258" s="32"/>
      <c r="Y258" s="33"/>
      <c r="Z258" s="365"/>
      <c r="AA258" s="149"/>
      <c r="AB258" s="366">
        <f t="shared" si="3"/>
        <v>0</v>
      </c>
      <c r="AC258" s="366">
        <f t="shared" si="4"/>
        <v>0</v>
      </c>
    </row>
    <row r="259" spans="1:29" ht="20.100000000000001" customHeight="1" x14ac:dyDescent="0.2">
      <c r="A259" s="126"/>
      <c r="B259" s="126"/>
      <c r="C259" s="270"/>
      <c r="D259" s="367">
        <f t="shared" si="1"/>
        <v>26</v>
      </c>
      <c r="E259" s="393"/>
      <c r="F259" s="398" t="s">
        <v>141</v>
      </c>
      <c r="G259" s="398"/>
      <c r="H259" s="398"/>
      <c r="I259" s="398"/>
      <c r="J259" s="398"/>
      <c r="K259" s="398"/>
      <c r="L259" s="72"/>
      <c r="M259" s="9"/>
      <c r="N259" s="9"/>
      <c r="O259" s="399"/>
      <c r="P259" s="285"/>
      <c r="Q259" s="373"/>
      <c r="R259" s="22"/>
      <c r="S259" s="23"/>
      <c r="T259" s="24"/>
      <c r="U259" s="31"/>
      <c r="V259" s="32"/>
      <c r="W259" s="32"/>
      <c r="X259" s="32"/>
      <c r="Y259" s="33"/>
      <c r="Z259" s="365"/>
      <c r="AA259" s="149"/>
      <c r="AB259" s="366">
        <f t="shared" si="3"/>
        <v>0</v>
      </c>
      <c r="AC259" s="366">
        <f t="shared" si="4"/>
        <v>0</v>
      </c>
    </row>
    <row r="260" spans="1:29" ht="20.100000000000001" customHeight="1" x14ac:dyDescent="0.2">
      <c r="A260" s="126"/>
      <c r="B260" s="126"/>
      <c r="C260" s="270"/>
      <c r="D260" s="367">
        <f t="shared" si="1"/>
        <v>27</v>
      </c>
      <c r="E260" s="393"/>
      <c r="F260" s="398" t="s">
        <v>142</v>
      </c>
      <c r="G260" s="398"/>
      <c r="H260" s="398"/>
      <c r="I260" s="398"/>
      <c r="J260" s="398"/>
      <c r="K260" s="398"/>
      <c r="L260" s="72"/>
      <c r="M260" s="9"/>
      <c r="N260" s="9"/>
      <c r="O260" s="399"/>
      <c r="P260" s="285"/>
      <c r="Q260" s="373"/>
      <c r="R260" s="22"/>
      <c r="S260" s="23"/>
      <c r="T260" s="24"/>
      <c r="U260" s="31"/>
      <c r="V260" s="32"/>
      <c r="W260" s="32"/>
      <c r="X260" s="32"/>
      <c r="Y260" s="33"/>
      <c r="Z260" s="365"/>
      <c r="AA260" s="149"/>
      <c r="AB260" s="366">
        <f t="shared" si="3"/>
        <v>0</v>
      </c>
      <c r="AC260" s="366">
        <f t="shared" si="4"/>
        <v>0</v>
      </c>
    </row>
    <row r="261" spans="1:29" ht="20.100000000000001" customHeight="1" x14ac:dyDescent="0.2">
      <c r="A261" s="126"/>
      <c r="B261" s="126"/>
      <c r="C261" s="270"/>
      <c r="D261" s="367">
        <f t="shared" si="1"/>
        <v>28</v>
      </c>
      <c r="E261" s="393"/>
      <c r="F261" s="398" t="s">
        <v>143</v>
      </c>
      <c r="G261" s="398"/>
      <c r="H261" s="398"/>
      <c r="I261" s="398"/>
      <c r="J261" s="398"/>
      <c r="K261" s="398"/>
      <c r="L261" s="72"/>
      <c r="M261" s="9"/>
      <c r="N261" s="9"/>
      <c r="O261" s="399"/>
      <c r="P261" s="285"/>
      <c r="Q261" s="373"/>
      <c r="R261" s="22"/>
      <c r="S261" s="23"/>
      <c r="T261" s="24"/>
      <c r="U261" s="31"/>
      <c r="V261" s="32"/>
      <c r="W261" s="32"/>
      <c r="X261" s="32"/>
      <c r="Y261" s="33"/>
      <c r="Z261" s="365"/>
      <c r="AA261" s="149"/>
      <c r="AB261" s="366">
        <f t="shared" si="3"/>
        <v>0</v>
      </c>
      <c r="AC261" s="366">
        <f t="shared" si="4"/>
        <v>0</v>
      </c>
    </row>
    <row r="262" spans="1:29" ht="20.100000000000001" customHeight="1" x14ac:dyDescent="0.2">
      <c r="A262" s="126"/>
      <c r="B262" s="126"/>
      <c r="C262" s="270"/>
      <c r="D262" s="367">
        <f t="shared" si="1"/>
        <v>29</v>
      </c>
      <c r="E262" s="393"/>
      <c r="F262" s="398" t="s">
        <v>144</v>
      </c>
      <c r="G262" s="398"/>
      <c r="H262" s="398"/>
      <c r="I262" s="398"/>
      <c r="J262" s="398"/>
      <c r="K262" s="398"/>
      <c r="L262" s="72"/>
      <c r="M262" s="9"/>
      <c r="N262" s="9"/>
      <c r="O262" s="399"/>
      <c r="P262" s="285"/>
      <c r="Q262" s="373"/>
      <c r="R262" s="22"/>
      <c r="S262" s="23"/>
      <c r="T262" s="24"/>
      <c r="U262" s="31"/>
      <c r="V262" s="32"/>
      <c r="W262" s="32"/>
      <c r="X262" s="32"/>
      <c r="Y262" s="33"/>
      <c r="Z262" s="365"/>
      <c r="AA262" s="149"/>
      <c r="AB262" s="366">
        <f t="shared" si="3"/>
        <v>0</v>
      </c>
      <c r="AC262" s="366">
        <f t="shared" si="4"/>
        <v>0</v>
      </c>
    </row>
    <row r="263" spans="1:29" ht="20.100000000000001" customHeight="1" x14ac:dyDescent="0.2">
      <c r="A263" s="126"/>
      <c r="B263" s="126"/>
      <c r="C263" s="270"/>
      <c r="D263" s="367">
        <f t="shared" si="1"/>
        <v>30</v>
      </c>
      <c r="E263" s="393"/>
      <c r="F263" s="398" t="s">
        <v>145</v>
      </c>
      <c r="G263" s="398"/>
      <c r="H263" s="398"/>
      <c r="I263" s="398"/>
      <c r="J263" s="398"/>
      <c r="K263" s="398"/>
      <c r="L263" s="72"/>
      <c r="M263" s="9"/>
      <c r="N263" s="9"/>
      <c r="O263" s="399"/>
      <c r="P263" s="285"/>
      <c r="Q263" s="373"/>
      <c r="R263" s="22"/>
      <c r="S263" s="23"/>
      <c r="T263" s="24"/>
      <c r="U263" s="31"/>
      <c r="V263" s="32"/>
      <c r="W263" s="32"/>
      <c r="X263" s="32"/>
      <c r="Y263" s="33"/>
      <c r="Z263" s="365"/>
      <c r="AA263" s="149"/>
      <c r="AB263" s="366">
        <f t="shared" si="3"/>
        <v>0</v>
      </c>
      <c r="AC263" s="366">
        <f t="shared" si="4"/>
        <v>0</v>
      </c>
    </row>
    <row r="264" spans="1:29" ht="20.100000000000001" customHeight="1" x14ac:dyDescent="0.2">
      <c r="A264" s="126"/>
      <c r="B264" s="126"/>
      <c r="C264" s="270"/>
      <c r="D264" s="367">
        <f t="shared" si="1"/>
        <v>31</v>
      </c>
      <c r="E264" s="393"/>
      <c r="F264" s="398" t="s">
        <v>146</v>
      </c>
      <c r="G264" s="398"/>
      <c r="H264" s="398"/>
      <c r="I264" s="398"/>
      <c r="J264" s="398"/>
      <c r="K264" s="398"/>
      <c r="L264" s="72"/>
      <c r="M264" s="9"/>
      <c r="N264" s="9"/>
      <c r="O264" s="399"/>
      <c r="P264" s="285"/>
      <c r="Q264" s="373"/>
      <c r="R264" s="22"/>
      <c r="S264" s="23"/>
      <c r="T264" s="24"/>
      <c r="U264" s="31"/>
      <c r="V264" s="32"/>
      <c r="W264" s="32"/>
      <c r="X264" s="32"/>
      <c r="Y264" s="33"/>
      <c r="Z264" s="365"/>
      <c r="AA264" s="149"/>
      <c r="AB264" s="366">
        <f t="shared" si="3"/>
        <v>0</v>
      </c>
      <c r="AC264" s="366">
        <f t="shared" si="4"/>
        <v>0</v>
      </c>
    </row>
    <row r="265" spans="1:29" ht="20.100000000000001" customHeight="1" x14ac:dyDescent="0.2">
      <c r="A265" s="126"/>
      <c r="B265" s="126"/>
      <c r="C265" s="270"/>
      <c r="D265" s="367">
        <f t="shared" si="1"/>
        <v>32</v>
      </c>
      <c r="E265" s="393"/>
      <c r="F265" s="398" t="s">
        <v>147</v>
      </c>
      <c r="G265" s="398"/>
      <c r="H265" s="398"/>
      <c r="I265" s="398"/>
      <c r="J265" s="398"/>
      <c r="K265" s="398"/>
      <c r="L265" s="72"/>
      <c r="M265" s="9"/>
      <c r="N265" s="9"/>
      <c r="O265" s="399"/>
      <c r="P265" s="285"/>
      <c r="Q265" s="373"/>
      <c r="R265" s="22"/>
      <c r="S265" s="23"/>
      <c r="T265" s="24"/>
      <c r="U265" s="31"/>
      <c r="V265" s="32"/>
      <c r="W265" s="32"/>
      <c r="X265" s="32"/>
      <c r="Y265" s="33"/>
      <c r="Z265" s="365"/>
      <c r="AA265" s="149"/>
      <c r="AB265" s="366">
        <f t="shared" si="3"/>
        <v>0</v>
      </c>
      <c r="AC265" s="366">
        <f t="shared" si="4"/>
        <v>0</v>
      </c>
    </row>
    <row r="266" spans="1:29" ht="20.100000000000001" customHeight="1" x14ac:dyDescent="0.2">
      <c r="A266" s="126"/>
      <c r="B266" s="126"/>
      <c r="C266" s="270"/>
      <c r="D266" s="367">
        <f t="shared" si="1"/>
        <v>33</v>
      </c>
      <c r="E266" s="393"/>
      <c r="F266" s="398" t="s">
        <v>148</v>
      </c>
      <c r="G266" s="398"/>
      <c r="H266" s="398"/>
      <c r="I266" s="398"/>
      <c r="J266" s="398"/>
      <c r="K266" s="398"/>
      <c r="L266" s="72"/>
      <c r="M266" s="9"/>
      <c r="N266" s="9"/>
      <c r="O266" s="399"/>
      <c r="P266" s="285"/>
      <c r="Q266" s="373"/>
      <c r="R266" s="22"/>
      <c r="S266" s="23"/>
      <c r="T266" s="24"/>
      <c r="U266" s="31"/>
      <c r="V266" s="32"/>
      <c r="W266" s="32"/>
      <c r="X266" s="32"/>
      <c r="Y266" s="33"/>
      <c r="Z266" s="365"/>
      <c r="AA266" s="149"/>
      <c r="AB266" s="366">
        <f t="shared" si="3"/>
        <v>0</v>
      </c>
      <c r="AC266" s="366">
        <f t="shared" si="4"/>
        <v>0</v>
      </c>
    </row>
    <row r="267" spans="1:29" ht="20.100000000000001" customHeight="1" x14ac:dyDescent="0.2">
      <c r="A267" s="126"/>
      <c r="B267" s="126"/>
      <c r="C267" s="270"/>
      <c r="D267" s="367">
        <f t="shared" si="1"/>
        <v>34</v>
      </c>
      <c r="E267" s="393"/>
      <c r="F267" s="398" t="s">
        <v>149</v>
      </c>
      <c r="G267" s="398"/>
      <c r="H267" s="398"/>
      <c r="I267" s="398"/>
      <c r="J267" s="398"/>
      <c r="K267" s="398"/>
      <c r="L267" s="72"/>
      <c r="M267" s="9"/>
      <c r="N267" s="9"/>
      <c r="O267" s="399"/>
      <c r="P267" s="285"/>
      <c r="Q267" s="373"/>
      <c r="R267" s="22"/>
      <c r="S267" s="23"/>
      <c r="T267" s="24"/>
      <c r="U267" s="31"/>
      <c r="V267" s="32"/>
      <c r="W267" s="32"/>
      <c r="X267" s="32"/>
      <c r="Y267" s="33"/>
      <c r="Z267" s="365"/>
      <c r="AA267" s="149"/>
      <c r="AB267" s="366">
        <f t="shared" si="3"/>
        <v>0</v>
      </c>
      <c r="AC267" s="366">
        <f t="shared" si="4"/>
        <v>0</v>
      </c>
    </row>
    <row r="268" spans="1:29" ht="20.100000000000001" customHeight="1" x14ac:dyDescent="0.2">
      <c r="A268" s="126"/>
      <c r="B268" s="126"/>
      <c r="C268" s="270"/>
      <c r="D268" s="367">
        <f t="shared" si="1"/>
        <v>35</v>
      </c>
      <c r="E268" s="393"/>
      <c r="F268" s="398" t="s">
        <v>150</v>
      </c>
      <c r="G268" s="398"/>
      <c r="H268" s="398"/>
      <c r="I268" s="398"/>
      <c r="J268" s="398"/>
      <c r="K268" s="398"/>
      <c r="L268" s="72"/>
      <c r="M268" s="9"/>
      <c r="N268" s="9"/>
      <c r="O268" s="399"/>
      <c r="P268" s="285"/>
      <c r="Q268" s="373"/>
      <c r="R268" s="22"/>
      <c r="S268" s="23"/>
      <c r="T268" s="24"/>
      <c r="U268" s="31"/>
      <c r="V268" s="32"/>
      <c r="W268" s="32"/>
      <c r="X268" s="32"/>
      <c r="Y268" s="33"/>
      <c r="Z268" s="365"/>
      <c r="AA268" s="149"/>
      <c r="AB268" s="366">
        <f t="shared" si="3"/>
        <v>0</v>
      </c>
      <c r="AC268" s="366">
        <f t="shared" si="4"/>
        <v>0</v>
      </c>
    </row>
    <row r="269" spans="1:29" ht="20.100000000000001" customHeight="1" x14ac:dyDescent="0.2">
      <c r="A269" s="126">
        <f>IF(AND($L270&lt;&gt;"○",$M270="○"),1001,0)</f>
        <v>0</v>
      </c>
      <c r="B269" s="470"/>
      <c r="C269" s="270"/>
      <c r="D269" s="374">
        <f t="shared" si="1"/>
        <v>36</v>
      </c>
      <c r="E269" s="400"/>
      <c r="F269" s="401" t="s">
        <v>151</v>
      </c>
      <c r="G269" s="401"/>
      <c r="H269" s="401"/>
      <c r="I269" s="401"/>
      <c r="J269" s="401"/>
      <c r="K269" s="401"/>
      <c r="L269" s="73"/>
      <c r="M269" s="9"/>
      <c r="N269" s="9"/>
      <c r="O269" s="402"/>
      <c r="P269" s="403"/>
      <c r="Q269" s="404"/>
      <c r="R269" s="25"/>
      <c r="S269" s="26"/>
      <c r="T269" s="27"/>
      <c r="U269" s="34"/>
      <c r="V269" s="35"/>
      <c r="W269" s="35"/>
      <c r="X269" s="35"/>
      <c r="Y269" s="36"/>
      <c r="Z269" s="365"/>
      <c r="AA269" s="149"/>
      <c r="AB269" s="366">
        <f t="shared" si="3"/>
        <v>0</v>
      </c>
      <c r="AC269" s="366">
        <f t="shared" si="4"/>
        <v>0</v>
      </c>
    </row>
    <row r="270" spans="1:29" ht="20.100000000000001" customHeight="1" x14ac:dyDescent="0.2">
      <c r="A270" s="126">
        <f>IF(AND($L270="○", OR(TRIM($M270)="", TRIM($R270)="", TRIM($U270)="")),1001,0)</f>
        <v>0</v>
      </c>
      <c r="B270" s="470"/>
      <c r="C270" s="270"/>
      <c r="D270" s="405">
        <f t="shared" si="1"/>
        <v>37</v>
      </c>
      <c r="E270" s="406" t="s">
        <v>152</v>
      </c>
      <c r="F270" s="397" t="s">
        <v>36</v>
      </c>
      <c r="G270" s="272"/>
      <c r="H270" s="272"/>
      <c r="I270" s="272"/>
      <c r="J270" s="272"/>
      <c r="K270" s="364"/>
      <c r="L270" s="7"/>
      <c r="M270" s="12"/>
      <c r="N270" s="407"/>
      <c r="O270" s="408" t="s">
        <v>25</v>
      </c>
      <c r="P270" s="409"/>
      <c r="Q270" s="410"/>
      <c r="R270" s="91"/>
      <c r="S270" s="92"/>
      <c r="T270" s="93"/>
      <c r="U270" s="102"/>
      <c r="V270" s="103"/>
      <c r="W270" s="103"/>
      <c r="X270" s="103"/>
      <c r="Y270" s="104"/>
      <c r="Z270" s="365"/>
      <c r="AA270" s="149"/>
      <c r="AB270" s="366">
        <f>IF(OR(AND($A$270&lt;&gt;0,$M270&lt;&gt;"○"),$A$269&lt;&gt;0),1001,0)</f>
        <v>0</v>
      </c>
    </row>
    <row r="271" spans="1:29" ht="20.100000000000001" customHeight="1" x14ac:dyDescent="0.2">
      <c r="A271" s="126">
        <f>IF(AND($L$271="○",COUNTIF($M271:$M278,"○")&gt;0,OR(TRIM($R271)="", TRIM($U271)="")),1001,0)</f>
        <v>0</v>
      </c>
      <c r="B271" s="470"/>
      <c r="C271" s="270"/>
      <c r="D271" s="358">
        <f t="shared" si="1"/>
        <v>38</v>
      </c>
      <c r="E271" s="411" t="s">
        <v>153</v>
      </c>
      <c r="F271" s="412" t="s">
        <v>154</v>
      </c>
      <c r="G271" s="412"/>
      <c r="H271" s="412"/>
      <c r="I271" s="412"/>
      <c r="J271" s="412"/>
      <c r="K271" s="412"/>
      <c r="L271" s="71"/>
      <c r="M271" s="11"/>
      <c r="N271" s="11"/>
      <c r="O271" s="399" t="s">
        <v>26</v>
      </c>
      <c r="P271" s="285"/>
      <c r="Q271" s="373"/>
      <c r="R271" s="19"/>
      <c r="S271" s="20"/>
      <c r="T271" s="21"/>
      <c r="U271" s="28"/>
      <c r="V271" s="29"/>
      <c r="W271" s="29"/>
      <c r="X271" s="29"/>
      <c r="Y271" s="30"/>
      <c r="Z271" s="365"/>
      <c r="AA271" s="149"/>
      <c r="AB271" s="366">
        <f>IF(OR($A$272&lt;&gt;0,AND($A$273&lt;&gt;0,$M271="○")),1001,0)</f>
        <v>0</v>
      </c>
      <c r="AC271" s="366">
        <f>IF(AND($L$271="○",$M271="○",$N271&lt;&gt;"○"),1001,0)</f>
        <v>0</v>
      </c>
    </row>
    <row r="272" spans="1:29" ht="20.100000000000001" customHeight="1" x14ac:dyDescent="0.2">
      <c r="A272" s="126">
        <f>IF(AND($L271="○",COUNTIF($M271:$M280,"○")=0),1001,0)</f>
        <v>0</v>
      </c>
      <c r="B272" s="470"/>
      <c r="C272" s="270"/>
      <c r="D272" s="367">
        <f t="shared" si="1"/>
        <v>39</v>
      </c>
      <c r="E272" s="413"/>
      <c r="F272" s="398" t="s">
        <v>155</v>
      </c>
      <c r="G272" s="398"/>
      <c r="H272" s="398"/>
      <c r="I272" s="398"/>
      <c r="J272" s="398"/>
      <c r="K272" s="398"/>
      <c r="L272" s="72"/>
      <c r="M272" s="9"/>
      <c r="N272" s="9"/>
      <c r="O272" s="399"/>
      <c r="P272" s="285"/>
      <c r="Q272" s="373"/>
      <c r="R272" s="22"/>
      <c r="S272" s="23"/>
      <c r="T272" s="24"/>
      <c r="U272" s="31"/>
      <c r="V272" s="32"/>
      <c r="W272" s="32"/>
      <c r="X272" s="32"/>
      <c r="Y272" s="33"/>
      <c r="Z272" s="365"/>
      <c r="AA272" s="149"/>
      <c r="AB272" s="366">
        <f t="shared" ref="AB272:AB280" si="5">IF(OR($A$272&lt;&gt;0,AND($A$273&lt;&gt;0,$M272="○")),1001,0)</f>
        <v>0</v>
      </c>
      <c r="AC272" s="366">
        <f t="shared" ref="AC272:AC280" si="6">IF(AND($L$271="○",$M272="○",$N272&lt;&gt;"○"),1001,0)</f>
        <v>0</v>
      </c>
    </row>
    <row r="273" spans="1:29" ht="20.100000000000001" customHeight="1" x14ac:dyDescent="0.2">
      <c r="A273" s="126">
        <f>IF(AND($L271&lt;&gt;"○",COUNTIF($M271:$M280,"○")&gt;0),1001,0)</f>
        <v>0</v>
      </c>
      <c r="B273" s="470"/>
      <c r="C273" s="270"/>
      <c r="D273" s="367">
        <f t="shared" si="1"/>
        <v>40</v>
      </c>
      <c r="E273" s="413"/>
      <c r="F273" s="398" t="s">
        <v>156</v>
      </c>
      <c r="G273" s="398"/>
      <c r="H273" s="398"/>
      <c r="I273" s="398"/>
      <c r="J273" s="398"/>
      <c r="K273" s="398"/>
      <c r="L273" s="72"/>
      <c r="M273" s="9"/>
      <c r="N273" s="9"/>
      <c r="O273" s="399"/>
      <c r="P273" s="285"/>
      <c r="Q273" s="373"/>
      <c r="R273" s="22"/>
      <c r="S273" s="23"/>
      <c r="T273" s="24"/>
      <c r="U273" s="31"/>
      <c r="V273" s="32"/>
      <c r="W273" s="32"/>
      <c r="X273" s="32"/>
      <c r="Y273" s="33"/>
      <c r="Z273" s="365"/>
      <c r="AA273" s="149"/>
      <c r="AB273" s="366">
        <f t="shared" si="5"/>
        <v>0</v>
      </c>
      <c r="AC273" s="366">
        <f t="shared" si="6"/>
        <v>0</v>
      </c>
    </row>
    <row r="274" spans="1:29" ht="20.100000000000001" customHeight="1" x14ac:dyDescent="0.2">
      <c r="A274" s="126">
        <f>IF(SUM($AC271:$AC280)&gt;0,1001,0)</f>
        <v>0</v>
      </c>
      <c r="B274" s="470"/>
      <c r="C274" s="270"/>
      <c r="D274" s="367">
        <f t="shared" si="1"/>
        <v>41</v>
      </c>
      <c r="E274" s="413"/>
      <c r="F274" s="398" t="s">
        <v>157</v>
      </c>
      <c r="G274" s="398"/>
      <c r="H274" s="398"/>
      <c r="I274" s="398"/>
      <c r="J274" s="398"/>
      <c r="K274" s="398"/>
      <c r="L274" s="72"/>
      <c r="M274" s="9"/>
      <c r="N274" s="9"/>
      <c r="O274" s="399"/>
      <c r="P274" s="285"/>
      <c r="Q274" s="373"/>
      <c r="R274" s="22"/>
      <c r="S274" s="23"/>
      <c r="T274" s="24"/>
      <c r="U274" s="31"/>
      <c r="V274" s="32"/>
      <c r="W274" s="32"/>
      <c r="X274" s="32"/>
      <c r="Y274" s="33"/>
      <c r="Z274" s="365"/>
      <c r="AA274" s="149"/>
      <c r="AB274" s="366">
        <f t="shared" si="5"/>
        <v>0</v>
      </c>
      <c r="AC274" s="366">
        <f t="shared" si="6"/>
        <v>0</v>
      </c>
    </row>
    <row r="275" spans="1:29" ht="20.100000000000001" customHeight="1" x14ac:dyDescent="0.2">
      <c r="A275" s="126"/>
      <c r="B275" s="126"/>
      <c r="C275" s="270"/>
      <c r="D275" s="367">
        <f t="shared" si="1"/>
        <v>42</v>
      </c>
      <c r="E275" s="413"/>
      <c r="F275" s="398" t="s">
        <v>158</v>
      </c>
      <c r="G275" s="398"/>
      <c r="H275" s="398"/>
      <c r="I275" s="398"/>
      <c r="J275" s="398"/>
      <c r="K275" s="398"/>
      <c r="L275" s="72"/>
      <c r="M275" s="9"/>
      <c r="N275" s="9"/>
      <c r="O275" s="399"/>
      <c r="P275" s="285"/>
      <c r="Q275" s="373"/>
      <c r="R275" s="22"/>
      <c r="S275" s="23"/>
      <c r="T275" s="24"/>
      <c r="U275" s="31"/>
      <c r="V275" s="32"/>
      <c r="W275" s="32"/>
      <c r="X275" s="32"/>
      <c r="Y275" s="33"/>
      <c r="Z275" s="365"/>
      <c r="AA275" s="149"/>
      <c r="AB275" s="366">
        <f t="shared" si="5"/>
        <v>0</v>
      </c>
      <c r="AC275" s="366">
        <f t="shared" si="6"/>
        <v>0</v>
      </c>
    </row>
    <row r="276" spans="1:29" ht="20.100000000000001" customHeight="1" x14ac:dyDescent="0.2">
      <c r="A276" s="126"/>
      <c r="B276" s="126"/>
      <c r="C276" s="270"/>
      <c r="D276" s="367">
        <f t="shared" si="1"/>
        <v>43</v>
      </c>
      <c r="E276" s="413"/>
      <c r="F276" s="398" t="s">
        <v>159</v>
      </c>
      <c r="G276" s="398"/>
      <c r="H276" s="398"/>
      <c r="I276" s="398"/>
      <c r="J276" s="398"/>
      <c r="K276" s="398"/>
      <c r="L276" s="72"/>
      <c r="M276" s="9"/>
      <c r="N276" s="9"/>
      <c r="O276" s="399"/>
      <c r="P276" s="285"/>
      <c r="Q276" s="373"/>
      <c r="R276" s="22"/>
      <c r="S276" s="23"/>
      <c r="T276" s="24"/>
      <c r="U276" s="31"/>
      <c r="V276" s="32"/>
      <c r="W276" s="32"/>
      <c r="X276" s="32"/>
      <c r="Y276" s="33"/>
      <c r="Z276" s="365"/>
      <c r="AA276" s="149"/>
      <c r="AB276" s="366">
        <f t="shared" si="5"/>
        <v>0</v>
      </c>
      <c r="AC276" s="366">
        <f t="shared" si="6"/>
        <v>0</v>
      </c>
    </row>
    <row r="277" spans="1:29" ht="20.100000000000001" customHeight="1" x14ac:dyDescent="0.2">
      <c r="A277" s="126"/>
      <c r="B277" s="126"/>
      <c r="C277" s="270"/>
      <c r="D277" s="367">
        <f t="shared" si="1"/>
        <v>44</v>
      </c>
      <c r="E277" s="413"/>
      <c r="F277" s="398" t="s">
        <v>160</v>
      </c>
      <c r="G277" s="398"/>
      <c r="H277" s="398"/>
      <c r="I277" s="398"/>
      <c r="J277" s="398"/>
      <c r="K277" s="398"/>
      <c r="L277" s="72"/>
      <c r="M277" s="9"/>
      <c r="N277" s="9"/>
      <c r="O277" s="399"/>
      <c r="P277" s="285"/>
      <c r="Q277" s="373"/>
      <c r="R277" s="22"/>
      <c r="S277" s="23"/>
      <c r="T277" s="24"/>
      <c r="U277" s="31"/>
      <c r="V277" s="32"/>
      <c r="W277" s="32"/>
      <c r="X277" s="32"/>
      <c r="Y277" s="33"/>
      <c r="Z277" s="365"/>
      <c r="AA277" s="149"/>
      <c r="AB277" s="366">
        <f t="shared" si="5"/>
        <v>0</v>
      </c>
      <c r="AC277" s="366">
        <f t="shared" si="6"/>
        <v>0</v>
      </c>
    </row>
    <row r="278" spans="1:29" ht="20.100000000000001" customHeight="1" x14ac:dyDescent="0.2">
      <c r="A278" s="126"/>
      <c r="B278" s="126"/>
      <c r="C278" s="270"/>
      <c r="D278" s="367">
        <f t="shared" si="1"/>
        <v>45</v>
      </c>
      <c r="E278" s="413"/>
      <c r="F278" s="398" t="s">
        <v>161</v>
      </c>
      <c r="G278" s="398"/>
      <c r="H278" s="398"/>
      <c r="I278" s="398"/>
      <c r="J278" s="398"/>
      <c r="K278" s="398"/>
      <c r="L278" s="72"/>
      <c r="M278" s="9"/>
      <c r="N278" s="9"/>
      <c r="O278" s="402"/>
      <c r="P278" s="403"/>
      <c r="Q278" s="404"/>
      <c r="R278" s="94"/>
      <c r="S278" s="95"/>
      <c r="T278" s="96"/>
      <c r="U278" s="105"/>
      <c r="V278" s="106"/>
      <c r="W278" s="106"/>
      <c r="X278" s="106"/>
      <c r="Y278" s="107"/>
      <c r="Z278" s="365"/>
      <c r="AA278" s="149"/>
      <c r="AB278" s="366">
        <f t="shared" si="5"/>
        <v>0</v>
      </c>
      <c r="AC278" s="366">
        <f t="shared" si="6"/>
        <v>0</v>
      </c>
    </row>
    <row r="279" spans="1:29" ht="20.100000000000001" customHeight="1" x14ac:dyDescent="0.2">
      <c r="A279" s="126">
        <f>IF(AND($L$271="○",$M279="○",OR(TRIM($R279)="", TRIM($U279)="")),1001,0)</f>
        <v>0</v>
      </c>
      <c r="B279" s="470"/>
      <c r="C279" s="270"/>
      <c r="D279" s="367">
        <f t="shared" si="1"/>
        <v>46</v>
      </c>
      <c r="E279" s="413"/>
      <c r="F279" s="398" t="s">
        <v>162</v>
      </c>
      <c r="G279" s="398"/>
      <c r="H279" s="398"/>
      <c r="I279" s="398"/>
      <c r="J279" s="398"/>
      <c r="K279" s="398"/>
      <c r="L279" s="72"/>
      <c r="M279" s="9"/>
      <c r="N279" s="9"/>
      <c r="O279" s="414" t="s">
        <v>27</v>
      </c>
      <c r="P279" s="415"/>
      <c r="Q279" s="416"/>
      <c r="R279" s="88"/>
      <c r="S279" s="89"/>
      <c r="T279" s="90"/>
      <c r="U279" s="108"/>
      <c r="V279" s="109"/>
      <c r="W279" s="109"/>
      <c r="X279" s="109"/>
      <c r="Y279" s="110"/>
      <c r="Z279" s="365"/>
      <c r="AA279" s="149"/>
      <c r="AB279" s="366">
        <f t="shared" si="5"/>
        <v>0</v>
      </c>
      <c r="AC279" s="366">
        <f t="shared" si="6"/>
        <v>0</v>
      </c>
    </row>
    <row r="280" spans="1:29" ht="20.100000000000001" customHeight="1" x14ac:dyDescent="0.2">
      <c r="A280" s="126">
        <f>IF(AND($L$271="○",$M280="○",OR(TRIM($R280)="", TRIM($U280)="")),1001,0)</f>
        <v>0</v>
      </c>
      <c r="B280" s="470"/>
      <c r="C280" s="270"/>
      <c r="D280" s="374">
        <f t="shared" si="1"/>
        <v>47</v>
      </c>
      <c r="E280" s="417"/>
      <c r="F280" s="401" t="s">
        <v>163</v>
      </c>
      <c r="G280" s="401"/>
      <c r="H280" s="401"/>
      <c r="I280" s="401"/>
      <c r="J280" s="401"/>
      <c r="K280" s="401"/>
      <c r="L280" s="73"/>
      <c r="M280" s="13"/>
      <c r="N280" s="13"/>
      <c r="O280" s="418" t="s">
        <v>28</v>
      </c>
      <c r="P280" s="295"/>
      <c r="Q280" s="380"/>
      <c r="R280" s="97"/>
      <c r="S280" s="98"/>
      <c r="T280" s="99"/>
      <c r="U280" s="111"/>
      <c r="V280" s="15"/>
      <c r="W280" s="15"/>
      <c r="X280" s="15"/>
      <c r="Y280" s="112"/>
      <c r="Z280" s="365"/>
      <c r="AA280" s="149"/>
      <c r="AB280" s="366">
        <f t="shared" si="5"/>
        <v>0</v>
      </c>
      <c r="AC280" s="366">
        <f t="shared" si="6"/>
        <v>0</v>
      </c>
    </row>
    <row r="281" spans="1:29" ht="15.75" customHeight="1" x14ac:dyDescent="0.2">
      <c r="B281" s="419"/>
      <c r="C281" s="420"/>
      <c r="D281" s="421"/>
      <c r="E281" s="171"/>
      <c r="F281" s="422"/>
      <c r="G281" s="422"/>
      <c r="H281" s="422"/>
      <c r="I281" s="422"/>
      <c r="J281" s="422"/>
      <c r="K281" s="422"/>
      <c r="L281" s="422"/>
      <c r="M281" s="422"/>
      <c r="N281" s="422"/>
      <c r="O281" s="422"/>
      <c r="P281" s="422"/>
      <c r="Q281" s="422"/>
      <c r="R281" s="422"/>
      <c r="S281" s="422"/>
      <c r="T281" s="422"/>
      <c r="U281" s="422"/>
      <c r="V281" s="422"/>
      <c r="W281" s="422"/>
      <c r="X281" s="422"/>
      <c r="Y281" s="422"/>
      <c r="Z281" s="419"/>
      <c r="AA281" s="420"/>
    </row>
    <row r="282" spans="1:29" ht="20.100000000000001" customHeight="1" x14ac:dyDescent="0.2">
      <c r="A282" s="126"/>
      <c r="B282" s="126"/>
      <c r="C282" s="163"/>
      <c r="D282" s="164"/>
      <c r="E282" s="164"/>
      <c r="F282" s="164"/>
      <c r="G282" s="164"/>
      <c r="H282" s="164"/>
      <c r="I282" s="164"/>
      <c r="J282" s="164"/>
      <c r="K282" s="164"/>
      <c r="L282" s="164"/>
      <c r="M282" s="164"/>
      <c r="N282" s="164"/>
      <c r="O282" s="164"/>
      <c r="P282" s="165"/>
      <c r="Q282" s="165"/>
      <c r="R282" s="165"/>
      <c r="S282" s="165"/>
      <c r="T282" s="165"/>
      <c r="U282" s="165"/>
      <c r="V282" s="165"/>
      <c r="W282" s="165"/>
      <c r="X282" s="165"/>
      <c r="Y282" s="165"/>
      <c r="Z282" s="167"/>
    </row>
    <row r="283" spans="1:29" ht="20.100000000000001" customHeight="1" x14ac:dyDescent="0.2"/>
    <row r="284" spans="1:29" ht="20.100000000000001" customHeight="1" x14ac:dyDescent="0.2">
      <c r="A284" s="126"/>
      <c r="B284" s="126"/>
      <c r="C284" s="144"/>
      <c r="D284" s="209"/>
      <c r="E284" s="325"/>
      <c r="F284" s="330"/>
      <c r="G284" s="209"/>
      <c r="H284" s="209"/>
      <c r="I284" s="209"/>
      <c r="J284" s="209"/>
      <c r="K284" s="335"/>
      <c r="L284" s="202"/>
      <c r="M284" s="202"/>
      <c r="N284" s="202"/>
      <c r="O284" s="335"/>
      <c r="P284" s="202"/>
      <c r="Q284" s="202"/>
      <c r="R284" s="202"/>
      <c r="S284" s="335"/>
      <c r="T284" s="202"/>
      <c r="U284" s="202"/>
      <c r="V284" s="202"/>
      <c r="W284" s="202"/>
      <c r="X284" s="202"/>
      <c r="Y284" s="202"/>
      <c r="Z284" s="149"/>
    </row>
    <row r="285" spans="1:29" ht="20.100000000000001" customHeight="1" x14ac:dyDescent="0.2">
      <c r="A285" s="126"/>
      <c r="B285" s="126"/>
      <c r="C285" s="136" t="s">
        <v>192</v>
      </c>
      <c r="D285" s="137"/>
      <c r="E285" s="137"/>
      <c r="F285" s="137"/>
      <c r="G285" s="137"/>
      <c r="H285" s="138"/>
      <c r="I285" s="197"/>
      <c r="J285" s="198"/>
      <c r="K285" s="198"/>
      <c r="L285" s="198"/>
      <c r="M285" s="198"/>
      <c r="N285" s="198"/>
      <c r="O285" s="198"/>
      <c r="P285" s="198"/>
      <c r="Q285" s="198"/>
      <c r="R285" s="198"/>
      <c r="S285" s="198"/>
      <c r="T285" s="198"/>
      <c r="U285" s="198"/>
      <c r="V285" s="198"/>
      <c r="W285" s="198"/>
      <c r="X285" s="198"/>
      <c r="Y285" s="198"/>
      <c r="Z285" s="198"/>
    </row>
    <row r="286" spans="1:29" ht="20.100000000000001" customHeight="1" x14ac:dyDescent="0.2">
      <c r="A286" s="126"/>
      <c r="B286" s="126"/>
      <c r="C286" s="139"/>
      <c r="D286" s="144"/>
      <c r="E286" s="267"/>
      <c r="F286" s="140"/>
      <c r="G286" s="140"/>
      <c r="H286" s="140"/>
      <c r="I286" s="149"/>
      <c r="J286" s="149"/>
      <c r="K286" s="149"/>
      <c r="L286" s="149"/>
      <c r="M286" s="149"/>
      <c r="N286" s="149"/>
      <c r="O286" s="149"/>
      <c r="P286" s="149"/>
      <c r="Q286" s="149"/>
      <c r="R286" s="149"/>
      <c r="S286" s="149"/>
      <c r="T286" s="149"/>
      <c r="U286" s="149"/>
      <c r="V286" s="149"/>
      <c r="W286" s="149"/>
      <c r="X286" s="149"/>
      <c r="Y286" s="149"/>
      <c r="Z286" s="148"/>
    </row>
    <row r="287" spans="1:29" ht="30" customHeight="1" x14ac:dyDescent="0.2">
      <c r="A287" s="126"/>
      <c r="B287" s="126"/>
      <c r="C287" s="139"/>
      <c r="D287" s="186" t="s">
        <v>102</v>
      </c>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423"/>
      <c r="AA287" s="171"/>
    </row>
    <row r="288" spans="1:29" ht="20.100000000000001" customHeight="1" x14ac:dyDescent="0.2">
      <c r="A288" s="126"/>
      <c r="B288" s="126"/>
      <c r="C288" s="139"/>
      <c r="D288" s="424" t="s">
        <v>100</v>
      </c>
      <c r="E288" s="425"/>
      <c r="F288" s="425"/>
      <c r="G288" s="425"/>
      <c r="H288" s="425"/>
      <c r="I288" s="425"/>
      <c r="J288" s="425"/>
      <c r="K288" s="425"/>
      <c r="L288" s="425"/>
      <c r="M288" s="425"/>
      <c r="N288" s="425"/>
      <c r="O288" s="425"/>
      <c r="P288" s="425"/>
      <c r="Q288" s="426"/>
      <c r="R288" s="427" t="s">
        <v>8</v>
      </c>
      <c r="S288" s="428"/>
      <c r="T288" s="428"/>
      <c r="U288" s="429"/>
      <c r="V288" s="430"/>
      <c r="W288" s="430"/>
      <c r="X288" s="430"/>
      <c r="Y288" s="430"/>
      <c r="Z288" s="423"/>
      <c r="AA288" s="171"/>
    </row>
    <row r="289" spans="1:26" ht="20.100000000000001" customHeight="1" x14ac:dyDescent="0.2">
      <c r="A289" s="126"/>
      <c r="B289" s="126"/>
      <c r="C289" s="283"/>
      <c r="D289" s="431"/>
      <c r="E289" s="432"/>
      <c r="F289" s="432"/>
      <c r="G289" s="432"/>
      <c r="H289" s="432"/>
      <c r="I289" s="432"/>
      <c r="J289" s="432"/>
      <c r="K289" s="432"/>
      <c r="L289" s="432"/>
      <c r="M289" s="432"/>
      <c r="N289" s="432"/>
      <c r="O289" s="432"/>
      <c r="P289" s="432"/>
      <c r="Q289" s="433"/>
      <c r="R289" s="434"/>
      <c r="S289" s="435"/>
      <c r="T289" s="435"/>
      <c r="U289" s="429"/>
      <c r="V289" s="430"/>
      <c r="W289" s="430"/>
      <c r="X289" s="430"/>
      <c r="Y289" s="430"/>
      <c r="Z289" s="192"/>
    </row>
    <row r="290" spans="1:26" ht="20.100000000000001" customHeight="1" x14ac:dyDescent="0.2">
      <c r="A290" s="126"/>
      <c r="B290" s="126"/>
      <c r="C290" s="283"/>
      <c r="D290" s="436" t="s">
        <v>177</v>
      </c>
      <c r="E290" s="437" t="s">
        <v>171</v>
      </c>
      <c r="F290" s="438" t="s">
        <v>195</v>
      </c>
      <c r="G290" s="439"/>
      <c r="H290" s="439"/>
      <c r="I290" s="439"/>
      <c r="J290" s="439"/>
      <c r="K290" s="439"/>
      <c r="L290" s="439"/>
      <c r="M290" s="439"/>
      <c r="N290" s="439"/>
      <c r="O290" s="439"/>
      <c r="P290" s="439"/>
      <c r="Q290" s="440"/>
      <c r="R290" s="64"/>
      <c r="S290" s="65"/>
      <c r="T290" s="66"/>
      <c r="U290" s="429"/>
      <c r="V290" s="430"/>
      <c r="W290" s="430"/>
      <c r="X290" s="430"/>
      <c r="Y290" s="430"/>
      <c r="Z290" s="192"/>
    </row>
    <row r="291" spans="1:26" ht="20.100000000000001" customHeight="1" x14ac:dyDescent="0.2">
      <c r="A291" s="126"/>
      <c r="B291" s="126"/>
      <c r="C291" s="283"/>
      <c r="D291" s="436"/>
      <c r="E291" s="437"/>
      <c r="F291" s="441" t="s">
        <v>196</v>
      </c>
      <c r="G291" s="442"/>
      <c r="H291" s="442"/>
      <c r="I291" s="442"/>
      <c r="J291" s="442"/>
      <c r="K291" s="442"/>
      <c r="L291" s="442"/>
      <c r="M291" s="442"/>
      <c r="N291" s="442"/>
      <c r="O291" s="442"/>
      <c r="P291" s="442"/>
      <c r="Q291" s="443"/>
      <c r="R291" s="67"/>
      <c r="S291" s="100"/>
      <c r="T291" s="101"/>
      <c r="U291" s="429"/>
      <c r="V291" s="430"/>
      <c r="W291" s="430"/>
      <c r="X291" s="430"/>
      <c r="Y291" s="430"/>
      <c r="Z291" s="192"/>
    </row>
    <row r="292" spans="1:26" ht="20.100000000000001" customHeight="1" x14ac:dyDescent="0.2">
      <c r="A292" s="126"/>
      <c r="B292" s="126"/>
      <c r="C292" s="283"/>
      <c r="D292" s="436"/>
      <c r="E292" s="437"/>
      <c r="F292" s="444" t="s">
        <v>194</v>
      </c>
      <c r="G292" s="445"/>
      <c r="H292" s="445"/>
      <c r="I292" s="445"/>
      <c r="J292" s="445"/>
      <c r="K292" s="445"/>
      <c r="L292" s="445"/>
      <c r="M292" s="445"/>
      <c r="N292" s="445"/>
      <c r="O292" s="445"/>
      <c r="P292" s="445"/>
      <c r="Q292" s="446"/>
      <c r="R292" s="67"/>
      <c r="S292" s="100"/>
      <c r="T292" s="101"/>
      <c r="U292" s="429"/>
      <c r="V292" s="430"/>
      <c r="W292" s="430"/>
      <c r="X292" s="430"/>
      <c r="Y292" s="430"/>
      <c r="Z292" s="192"/>
    </row>
    <row r="293" spans="1:26" ht="20.100000000000001" customHeight="1" x14ac:dyDescent="0.2">
      <c r="A293" s="126"/>
      <c r="B293" s="126"/>
      <c r="C293" s="283"/>
      <c r="D293" s="436"/>
      <c r="E293" s="447"/>
      <c r="F293" s="441" t="s">
        <v>2</v>
      </c>
      <c r="G293" s="442"/>
      <c r="H293" s="442"/>
      <c r="I293" s="442"/>
      <c r="J293" s="442"/>
      <c r="K293" s="442"/>
      <c r="L293" s="442"/>
      <c r="M293" s="442"/>
      <c r="N293" s="442"/>
      <c r="O293" s="442"/>
      <c r="P293" s="442"/>
      <c r="Q293" s="443"/>
      <c r="R293" s="67"/>
      <c r="S293" s="68"/>
      <c r="T293" s="69"/>
      <c r="U293" s="429"/>
      <c r="V293" s="430"/>
      <c r="W293" s="430"/>
      <c r="X293" s="430"/>
      <c r="Y293" s="430"/>
      <c r="Z293" s="192"/>
    </row>
    <row r="294" spans="1:26" ht="20.100000000000001" customHeight="1" x14ac:dyDescent="0.2">
      <c r="A294" s="126"/>
      <c r="B294" s="126"/>
      <c r="C294" s="283"/>
      <c r="D294" s="436"/>
      <c r="E294" s="448" t="s">
        <v>172</v>
      </c>
      <c r="F294" s="441" t="s">
        <v>37</v>
      </c>
      <c r="G294" s="442"/>
      <c r="H294" s="442"/>
      <c r="I294" s="442"/>
      <c r="J294" s="442"/>
      <c r="K294" s="442"/>
      <c r="L294" s="442"/>
      <c r="M294" s="442"/>
      <c r="N294" s="442"/>
      <c r="O294" s="442"/>
      <c r="P294" s="442"/>
      <c r="Q294" s="443"/>
      <c r="R294" s="67"/>
      <c r="S294" s="68"/>
      <c r="T294" s="69"/>
      <c r="U294" s="429"/>
      <c r="V294" s="430"/>
      <c r="W294" s="430"/>
      <c r="X294" s="430"/>
      <c r="Y294" s="430"/>
      <c r="Z294" s="192"/>
    </row>
    <row r="295" spans="1:26" ht="20.100000000000001" customHeight="1" x14ac:dyDescent="0.2">
      <c r="A295" s="126"/>
      <c r="B295" s="126"/>
      <c r="C295" s="283"/>
      <c r="D295" s="436"/>
      <c r="E295" s="447"/>
      <c r="F295" s="441" t="s">
        <v>38</v>
      </c>
      <c r="G295" s="442"/>
      <c r="H295" s="442"/>
      <c r="I295" s="442"/>
      <c r="J295" s="442"/>
      <c r="K295" s="442"/>
      <c r="L295" s="442"/>
      <c r="M295" s="442"/>
      <c r="N295" s="442"/>
      <c r="O295" s="442"/>
      <c r="P295" s="442"/>
      <c r="Q295" s="443"/>
      <c r="R295" s="67"/>
      <c r="S295" s="68"/>
      <c r="T295" s="69"/>
      <c r="U295" s="429"/>
      <c r="V295" s="430"/>
      <c r="W295" s="430"/>
      <c r="X295" s="430"/>
      <c r="Y295" s="430"/>
      <c r="Z295" s="192"/>
    </row>
    <row r="296" spans="1:26" ht="20.100000000000001" customHeight="1" x14ac:dyDescent="0.2">
      <c r="A296" s="126"/>
      <c r="B296" s="126"/>
      <c r="C296" s="283"/>
      <c r="D296" s="436"/>
      <c r="E296" s="448" t="s">
        <v>173</v>
      </c>
      <c r="F296" s="441" t="s">
        <v>3</v>
      </c>
      <c r="G296" s="442"/>
      <c r="H296" s="442"/>
      <c r="I296" s="442"/>
      <c r="J296" s="442"/>
      <c r="K296" s="442"/>
      <c r="L296" s="442"/>
      <c r="M296" s="442"/>
      <c r="N296" s="442"/>
      <c r="O296" s="442"/>
      <c r="P296" s="442"/>
      <c r="Q296" s="443"/>
      <c r="R296" s="67"/>
      <c r="S296" s="68"/>
      <c r="T296" s="69"/>
      <c r="U296" s="429"/>
      <c r="V296" s="430"/>
      <c r="W296" s="430"/>
      <c r="X296" s="430"/>
      <c r="Y296" s="430"/>
      <c r="Z296" s="192"/>
    </row>
    <row r="297" spans="1:26" ht="20.100000000000001" customHeight="1" x14ac:dyDescent="0.2">
      <c r="A297" s="126"/>
      <c r="B297" s="126"/>
      <c r="C297" s="283"/>
      <c r="D297" s="436"/>
      <c r="E297" s="447"/>
      <c r="F297" s="441" t="s">
        <v>4</v>
      </c>
      <c r="G297" s="442"/>
      <c r="H297" s="442"/>
      <c r="I297" s="442"/>
      <c r="J297" s="442"/>
      <c r="K297" s="442"/>
      <c r="L297" s="442"/>
      <c r="M297" s="442"/>
      <c r="N297" s="442"/>
      <c r="O297" s="442"/>
      <c r="P297" s="442"/>
      <c r="Q297" s="443"/>
      <c r="R297" s="67"/>
      <c r="S297" s="68"/>
      <c r="T297" s="69"/>
      <c r="U297" s="429"/>
      <c r="V297" s="430"/>
      <c r="W297" s="430"/>
      <c r="X297" s="430"/>
      <c r="Y297" s="430"/>
      <c r="Z297" s="192"/>
    </row>
    <row r="298" spans="1:26" ht="20.100000000000001" customHeight="1" x14ac:dyDescent="0.2">
      <c r="A298" s="126"/>
      <c r="B298" s="126"/>
      <c r="C298" s="283"/>
      <c r="D298" s="436"/>
      <c r="E298" s="449" t="s">
        <v>40</v>
      </c>
      <c r="F298" s="441" t="s">
        <v>197</v>
      </c>
      <c r="G298" s="442"/>
      <c r="H298" s="442"/>
      <c r="I298" s="442"/>
      <c r="J298" s="442"/>
      <c r="K298" s="442"/>
      <c r="L298" s="442"/>
      <c r="M298" s="442"/>
      <c r="N298" s="442"/>
      <c r="O298" s="442"/>
      <c r="P298" s="442"/>
      <c r="Q298" s="443"/>
      <c r="R298" s="67"/>
      <c r="S298" s="68"/>
      <c r="T298" s="69"/>
      <c r="U298" s="429"/>
      <c r="V298" s="430"/>
      <c r="W298" s="430"/>
      <c r="X298" s="430"/>
      <c r="Y298" s="430"/>
      <c r="Z298" s="192"/>
    </row>
    <row r="299" spans="1:26" ht="20.100000000000001" customHeight="1" x14ac:dyDescent="0.2">
      <c r="A299" s="126"/>
      <c r="B299" s="126"/>
      <c r="C299" s="283"/>
      <c r="D299" s="436"/>
      <c r="E299" s="450"/>
      <c r="F299" s="441" t="s">
        <v>198</v>
      </c>
      <c r="G299" s="442"/>
      <c r="H299" s="442"/>
      <c r="I299" s="442"/>
      <c r="J299" s="442"/>
      <c r="K299" s="442"/>
      <c r="L299" s="442"/>
      <c r="M299" s="442"/>
      <c r="N299" s="442"/>
      <c r="O299" s="442"/>
      <c r="P299" s="442"/>
      <c r="Q299" s="443"/>
      <c r="R299" s="67"/>
      <c r="S299" s="100"/>
      <c r="T299" s="101"/>
      <c r="U299" s="429"/>
      <c r="V299" s="430"/>
      <c r="W299" s="430"/>
      <c r="X299" s="430"/>
      <c r="Y299" s="430"/>
      <c r="Z299" s="192"/>
    </row>
    <row r="300" spans="1:26" ht="20.100000000000001" customHeight="1" x14ac:dyDescent="0.2">
      <c r="A300" s="126"/>
      <c r="B300" s="126"/>
      <c r="C300" s="283"/>
      <c r="D300" s="436"/>
      <c r="E300" s="450"/>
      <c r="F300" s="441" t="s">
        <v>199</v>
      </c>
      <c r="G300" s="442"/>
      <c r="H300" s="442"/>
      <c r="I300" s="442"/>
      <c r="J300" s="442"/>
      <c r="K300" s="442"/>
      <c r="L300" s="442"/>
      <c r="M300" s="442"/>
      <c r="N300" s="442"/>
      <c r="O300" s="442"/>
      <c r="P300" s="442"/>
      <c r="Q300" s="443"/>
      <c r="R300" s="67"/>
      <c r="S300" s="100"/>
      <c r="T300" s="101"/>
      <c r="U300" s="429"/>
      <c r="V300" s="430"/>
      <c r="W300" s="430"/>
      <c r="X300" s="430"/>
      <c r="Y300" s="430"/>
      <c r="Z300" s="192"/>
    </row>
    <row r="301" spans="1:26" ht="20.100000000000001" customHeight="1" x14ac:dyDescent="0.2">
      <c r="A301" s="126"/>
      <c r="B301" s="126"/>
      <c r="C301" s="283"/>
      <c r="D301" s="436"/>
      <c r="E301" s="450"/>
      <c r="F301" s="441" t="s">
        <v>200</v>
      </c>
      <c r="G301" s="442"/>
      <c r="H301" s="442"/>
      <c r="I301" s="442"/>
      <c r="J301" s="442"/>
      <c r="K301" s="442"/>
      <c r="L301" s="442"/>
      <c r="M301" s="442"/>
      <c r="N301" s="442"/>
      <c r="O301" s="442"/>
      <c r="P301" s="442"/>
      <c r="Q301" s="443"/>
      <c r="R301" s="67"/>
      <c r="S301" s="100"/>
      <c r="T301" s="101"/>
      <c r="U301" s="429"/>
      <c r="V301" s="430"/>
      <c r="W301" s="430"/>
      <c r="X301" s="430"/>
      <c r="Y301" s="430"/>
      <c r="Z301" s="192"/>
    </row>
    <row r="302" spans="1:26" ht="20.100000000000001" customHeight="1" x14ac:dyDescent="0.2">
      <c r="A302" s="126"/>
      <c r="B302" s="126"/>
      <c r="C302" s="283"/>
      <c r="D302" s="436"/>
      <c r="E302" s="450"/>
      <c r="F302" s="441" t="s">
        <v>201</v>
      </c>
      <c r="G302" s="442"/>
      <c r="H302" s="442"/>
      <c r="I302" s="442"/>
      <c r="J302" s="442"/>
      <c r="K302" s="442"/>
      <c r="L302" s="442"/>
      <c r="M302" s="442"/>
      <c r="N302" s="442"/>
      <c r="O302" s="442"/>
      <c r="P302" s="442"/>
      <c r="Q302" s="443"/>
      <c r="R302" s="67"/>
      <c r="S302" s="100"/>
      <c r="T302" s="101"/>
      <c r="U302" s="429"/>
      <c r="V302" s="430"/>
      <c r="W302" s="430"/>
      <c r="X302" s="430"/>
      <c r="Y302" s="430"/>
      <c r="Z302" s="192"/>
    </row>
    <row r="303" spans="1:26" ht="20.100000000000001" customHeight="1" x14ac:dyDescent="0.2">
      <c r="A303" s="126"/>
      <c r="B303" s="126"/>
      <c r="C303" s="283"/>
      <c r="D303" s="436"/>
      <c r="E303" s="450"/>
      <c r="F303" s="441" t="s">
        <v>202</v>
      </c>
      <c r="G303" s="442"/>
      <c r="H303" s="442"/>
      <c r="I303" s="442"/>
      <c r="J303" s="442"/>
      <c r="K303" s="442"/>
      <c r="L303" s="442"/>
      <c r="M303" s="442"/>
      <c r="N303" s="442"/>
      <c r="O303" s="442"/>
      <c r="P303" s="442"/>
      <c r="Q303" s="443"/>
      <c r="R303" s="67"/>
      <c r="S303" s="100"/>
      <c r="T303" s="101"/>
      <c r="U303" s="429"/>
      <c r="V303" s="430"/>
      <c r="W303" s="430"/>
      <c r="X303" s="430"/>
      <c r="Y303" s="430"/>
      <c r="Z303" s="192"/>
    </row>
    <row r="304" spans="1:26" ht="20.100000000000001" customHeight="1" x14ac:dyDescent="0.2">
      <c r="A304" s="126"/>
      <c r="B304" s="126"/>
      <c r="C304" s="283"/>
      <c r="D304" s="436"/>
      <c r="E304" s="450"/>
      <c r="F304" s="441" t="s">
        <v>203</v>
      </c>
      <c r="G304" s="442"/>
      <c r="H304" s="442"/>
      <c r="I304" s="442"/>
      <c r="J304" s="442"/>
      <c r="K304" s="442"/>
      <c r="L304" s="442"/>
      <c r="M304" s="442"/>
      <c r="N304" s="442"/>
      <c r="O304" s="442"/>
      <c r="P304" s="442"/>
      <c r="Q304" s="443"/>
      <c r="R304" s="67"/>
      <c r="S304" s="100"/>
      <c r="T304" s="101"/>
      <c r="U304" s="429"/>
      <c r="V304" s="430"/>
      <c r="W304" s="430"/>
      <c r="X304" s="430"/>
      <c r="Y304" s="430"/>
      <c r="Z304" s="192"/>
    </row>
    <row r="305" spans="1:26" ht="20.100000000000001" customHeight="1" x14ac:dyDescent="0.2">
      <c r="A305" s="126"/>
      <c r="B305" s="126"/>
      <c r="C305" s="283"/>
      <c r="D305" s="436"/>
      <c r="E305" s="450"/>
      <c r="F305" s="441" t="s">
        <v>204</v>
      </c>
      <c r="G305" s="442"/>
      <c r="H305" s="442"/>
      <c r="I305" s="442"/>
      <c r="J305" s="442"/>
      <c r="K305" s="442"/>
      <c r="L305" s="442"/>
      <c r="M305" s="442"/>
      <c r="N305" s="442"/>
      <c r="O305" s="442"/>
      <c r="P305" s="442"/>
      <c r="Q305" s="443"/>
      <c r="R305" s="67"/>
      <c r="S305" s="100"/>
      <c r="T305" s="101"/>
      <c r="U305" s="429"/>
      <c r="V305" s="430"/>
      <c r="W305" s="430"/>
      <c r="X305" s="430"/>
      <c r="Y305" s="430"/>
      <c r="Z305" s="192"/>
    </row>
    <row r="306" spans="1:26" ht="20.100000000000001" customHeight="1" x14ac:dyDescent="0.2">
      <c r="A306" s="126"/>
      <c r="B306" s="126"/>
      <c r="C306" s="283"/>
      <c r="D306" s="436"/>
      <c r="E306" s="450"/>
      <c r="F306" s="441" t="s">
        <v>205</v>
      </c>
      <c r="G306" s="442"/>
      <c r="H306" s="442"/>
      <c r="I306" s="442"/>
      <c r="J306" s="442"/>
      <c r="K306" s="442"/>
      <c r="L306" s="442"/>
      <c r="M306" s="442"/>
      <c r="N306" s="442"/>
      <c r="O306" s="442"/>
      <c r="P306" s="442"/>
      <c r="Q306" s="443"/>
      <c r="R306" s="67"/>
      <c r="S306" s="100"/>
      <c r="T306" s="101"/>
      <c r="U306" s="429"/>
      <c r="V306" s="430"/>
      <c r="W306" s="430"/>
      <c r="X306" s="430"/>
      <c r="Y306" s="430"/>
      <c r="Z306" s="192"/>
    </row>
    <row r="307" spans="1:26" ht="20.100000000000001" customHeight="1" x14ac:dyDescent="0.2">
      <c r="A307" s="126"/>
      <c r="B307" s="126"/>
      <c r="C307" s="283"/>
      <c r="D307" s="436"/>
      <c r="E307" s="450"/>
      <c r="F307" s="441" t="s">
        <v>206</v>
      </c>
      <c r="G307" s="442"/>
      <c r="H307" s="442"/>
      <c r="I307" s="442"/>
      <c r="J307" s="442"/>
      <c r="K307" s="442"/>
      <c r="L307" s="442"/>
      <c r="M307" s="442"/>
      <c r="N307" s="442"/>
      <c r="O307" s="442"/>
      <c r="P307" s="442"/>
      <c r="Q307" s="443"/>
      <c r="R307" s="67"/>
      <c r="S307" s="68"/>
      <c r="T307" s="69"/>
      <c r="U307" s="429"/>
      <c r="V307" s="430"/>
      <c r="W307" s="430"/>
      <c r="X307" s="430"/>
      <c r="Y307" s="430"/>
      <c r="Z307" s="192"/>
    </row>
    <row r="308" spans="1:26" ht="20.100000000000001" customHeight="1" x14ac:dyDescent="0.2">
      <c r="A308" s="126"/>
      <c r="B308" s="126"/>
      <c r="C308" s="283"/>
      <c r="D308" s="436"/>
      <c r="E308" s="450"/>
      <c r="F308" s="441" t="s">
        <v>207</v>
      </c>
      <c r="G308" s="442"/>
      <c r="H308" s="442"/>
      <c r="I308" s="442"/>
      <c r="J308" s="442"/>
      <c r="K308" s="442"/>
      <c r="L308" s="442"/>
      <c r="M308" s="442"/>
      <c r="N308" s="442"/>
      <c r="O308" s="442"/>
      <c r="P308" s="442"/>
      <c r="Q308" s="443"/>
      <c r="R308" s="67"/>
      <c r="S308" s="68"/>
      <c r="T308" s="69"/>
      <c r="U308" s="429"/>
      <c r="V308" s="430"/>
      <c r="W308" s="430"/>
      <c r="X308" s="430"/>
      <c r="Y308" s="430"/>
      <c r="Z308" s="192"/>
    </row>
    <row r="309" spans="1:26" ht="20.100000000000001" customHeight="1" x14ac:dyDescent="0.2">
      <c r="A309" s="126"/>
      <c r="B309" s="126"/>
      <c r="C309" s="283"/>
      <c r="D309" s="436"/>
      <c r="E309" s="451"/>
      <c r="F309" s="441" t="s">
        <v>208</v>
      </c>
      <c r="G309" s="442"/>
      <c r="H309" s="442"/>
      <c r="I309" s="442"/>
      <c r="J309" s="442"/>
      <c r="K309" s="442"/>
      <c r="L309" s="442"/>
      <c r="M309" s="442"/>
      <c r="N309" s="442"/>
      <c r="O309" s="442"/>
      <c r="P309" s="442"/>
      <c r="Q309" s="443"/>
      <c r="R309" s="67"/>
      <c r="S309" s="68"/>
      <c r="T309" s="69"/>
      <c r="U309" s="429"/>
      <c r="V309" s="430"/>
      <c r="W309" s="430"/>
      <c r="X309" s="430"/>
      <c r="Y309" s="430"/>
      <c r="Z309" s="192"/>
    </row>
    <row r="310" spans="1:26" ht="20.100000000000001" customHeight="1" x14ac:dyDescent="0.2">
      <c r="A310" s="126"/>
      <c r="B310" s="126"/>
      <c r="C310" s="283"/>
      <c r="D310" s="436"/>
      <c r="E310" s="452" t="s">
        <v>170</v>
      </c>
      <c r="F310" s="441" t="s">
        <v>39</v>
      </c>
      <c r="G310" s="442"/>
      <c r="H310" s="442"/>
      <c r="I310" s="442"/>
      <c r="J310" s="442"/>
      <c r="K310" s="442"/>
      <c r="L310" s="442"/>
      <c r="M310" s="442"/>
      <c r="N310" s="442"/>
      <c r="O310" s="442"/>
      <c r="P310" s="442"/>
      <c r="Q310" s="443"/>
      <c r="R310" s="67"/>
      <c r="S310" s="68"/>
      <c r="T310" s="69"/>
      <c r="U310" s="429"/>
      <c r="V310" s="430"/>
      <c r="W310" s="430"/>
      <c r="X310" s="430"/>
      <c r="Y310" s="430"/>
      <c r="Z310" s="192"/>
    </row>
    <row r="311" spans="1:26" ht="20.100000000000001" customHeight="1" x14ac:dyDescent="0.2">
      <c r="A311" s="126"/>
      <c r="B311" s="126"/>
      <c r="C311" s="283"/>
      <c r="D311" s="436"/>
      <c r="E311" s="453"/>
      <c r="F311" s="441" t="s">
        <v>174</v>
      </c>
      <c r="G311" s="442"/>
      <c r="H311" s="442"/>
      <c r="I311" s="442"/>
      <c r="J311" s="442"/>
      <c r="K311" s="442"/>
      <c r="L311" s="442"/>
      <c r="M311" s="442"/>
      <c r="N311" s="442"/>
      <c r="O311" s="442"/>
      <c r="P311" s="442"/>
      <c r="Q311" s="443"/>
      <c r="R311" s="67"/>
      <c r="S311" s="68"/>
      <c r="T311" s="69"/>
      <c r="U311" s="429"/>
      <c r="V311" s="430"/>
      <c r="W311" s="430"/>
      <c r="X311" s="430"/>
      <c r="Y311" s="430"/>
      <c r="Z311" s="192"/>
    </row>
    <row r="312" spans="1:26" ht="20.100000000000001" customHeight="1" x14ac:dyDescent="0.2">
      <c r="A312" s="126"/>
      <c r="B312" s="126"/>
      <c r="C312" s="283"/>
      <c r="D312" s="436"/>
      <c r="E312" s="453"/>
      <c r="F312" s="441" t="s">
        <v>175</v>
      </c>
      <c r="G312" s="442"/>
      <c r="H312" s="442"/>
      <c r="I312" s="442"/>
      <c r="J312" s="442"/>
      <c r="K312" s="442"/>
      <c r="L312" s="442"/>
      <c r="M312" s="442"/>
      <c r="N312" s="442"/>
      <c r="O312" s="442"/>
      <c r="P312" s="442"/>
      <c r="Q312" s="443"/>
      <c r="R312" s="67"/>
      <c r="S312" s="68"/>
      <c r="T312" s="69"/>
      <c r="U312" s="429"/>
      <c r="V312" s="430"/>
      <c r="W312" s="430"/>
      <c r="X312" s="430"/>
      <c r="Y312" s="430"/>
      <c r="Z312" s="192"/>
    </row>
    <row r="313" spans="1:26" ht="20.100000000000001" customHeight="1" x14ac:dyDescent="0.2">
      <c r="A313" s="126"/>
      <c r="B313" s="126"/>
      <c r="C313" s="283"/>
      <c r="D313" s="436"/>
      <c r="E313" s="453"/>
      <c r="F313" s="441" t="s">
        <v>176</v>
      </c>
      <c r="G313" s="442"/>
      <c r="H313" s="442"/>
      <c r="I313" s="442"/>
      <c r="J313" s="442"/>
      <c r="K313" s="442"/>
      <c r="L313" s="442"/>
      <c r="M313" s="442"/>
      <c r="N313" s="442"/>
      <c r="O313" s="442"/>
      <c r="P313" s="442"/>
      <c r="Q313" s="443"/>
      <c r="R313" s="67"/>
      <c r="S313" s="68"/>
      <c r="T313" s="69"/>
      <c r="U313" s="429"/>
      <c r="V313" s="430"/>
      <c r="W313" s="430"/>
      <c r="X313" s="430"/>
      <c r="Y313" s="430"/>
      <c r="Z313" s="192"/>
    </row>
    <row r="314" spans="1:26" ht="20.100000000000001" customHeight="1" x14ac:dyDescent="0.2">
      <c r="A314" s="126"/>
      <c r="B314" s="126"/>
      <c r="C314" s="283"/>
      <c r="D314" s="436"/>
      <c r="E314" s="453"/>
      <c r="F314" s="113"/>
      <c r="G314" s="114"/>
      <c r="H314" s="114"/>
      <c r="I314" s="114"/>
      <c r="J314" s="114"/>
      <c r="K314" s="114"/>
      <c r="L314" s="114"/>
      <c r="M314" s="114"/>
      <c r="N314" s="114"/>
      <c r="O314" s="114"/>
      <c r="P314" s="114"/>
      <c r="Q314" s="115"/>
      <c r="R314" s="67"/>
      <c r="S314" s="68"/>
      <c r="T314" s="69"/>
      <c r="U314" s="429"/>
      <c r="V314" s="430"/>
      <c r="W314" s="430"/>
      <c r="X314" s="430"/>
      <c r="Y314" s="430"/>
      <c r="Z314" s="192"/>
    </row>
    <row r="315" spans="1:26" ht="20.100000000000001" customHeight="1" x14ac:dyDescent="0.2">
      <c r="A315" s="126"/>
      <c r="B315" s="126"/>
      <c r="C315" s="283"/>
      <c r="D315" s="454"/>
      <c r="E315" s="455"/>
      <c r="F315" s="116"/>
      <c r="G315" s="117"/>
      <c r="H315" s="117"/>
      <c r="I315" s="117"/>
      <c r="J315" s="117"/>
      <c r="K315" s="117"/>
      <c r="L315" s="117"/>
      <c r="M315" s="117"/>
      <c r="N315" s="117"/>
      <c r="O315" s="117"/>
      <c r="P315" s="117"/>
      <c r="Q315" s="118"/>
      <c r="R315" s="61"/>
      <c r="S315" s="62"/>
      <c r="T315" s="63"/>
      <c r="U315" s="429"/>
      <c r="V315" s="430"/>
      <c r="W315" s="430"/>
      <c r="X315" s="430"/>
      <c r="Y315" s="430"/>
      <c r="Z315" s="192"/>
    </row>
    <row r="316" spans="1:26" ht="20.100000000000001" customHeight="1" x14ac:dyDescent="0.2">
      <c r="A316" s="126"/>
      <c r="B316" s="126"/>
      <c r="C316" s="283"/>
      <c r="D316" s="456" t="s">
        <v>178</v>
      </c>
      <c r="E316" s="386" t="s">
        <v>180</v>
      </c>
      <c r="F316" s="457" t="s">
        <v>179</v>
      </c>
      <c r="G316" s="458"/>
      <c r="H316" s="458"/>
      <c r="I316" s="458"/>
      <c r="J316" s="458"/>
      <c r="K316" s="458"/>
      <c r="L316" s="458"/>
      <c r="M316" s="458"/>
      <c r="N316" s="458"/>
      <c r="O316" s="458"/>
      <c r="P316" s="458"/>
      <c r="Q316" s="459"/>
      <c r="R316" s="64"/>
      <c r="S316" s="65"/>
      <c r="T316" s="66"/>
      <c r="U316" s="429"/>
      <c r="V316" s="430"/>
      <c r="W316" s="430"/>
      <c r="X316" s="430"/>
      <c r="Y316" s="430"/>
      <c r="Z316" s="192"/>
    </row>
    <row r="317" spans="1:26" ht="20.100000000000001" customHeight="1" x14ac:dyDescent="0.2">
      <c r="A317" s="126"/>
      <c r="B317" s="126"/>
      <c r="C317" s="283"/>
      <c r="D317" s="456"/>
      <c r="E317" s="386"/>
      <c r="F317" s="441" t="s">
        <v>181</v>
      </c>
      <c r="G317" s="442"/>
      <c r="H317" s="442"/>
      <c r="I317" s="442"/>
      <c r="J317" s="442"/>
      <c r="K317" s="442"/>
      <c r="L317" s="442"/>
      <c r="M317" s="442"/>
      <c r="N317" s="442"/>
      <c r="O317" s="442"/>
      <c r="P317" s="442"/>
      <c r="Q317" s="443"/>
      <c r="R317" s="67"/>
      <c r="S317" s="100"/>
      <c r="T317" s="101"/>
      <c r="U317" s="429"/>
      <c r="V317" s="430"/>
      <c r="W317" s="430"/>
      <c r="X317" s="430"/>
      <c r="Y317" s="430"/>
      <c r="Z317" s="192"/>
    </row>
    <row r="318" spans="1:26" ht="20.100000000000001" customHeight="1" x14ac:dyDescent="0.2">
      <c r="A318" s="126"/>
      <c r="B318" s="126"/>
      <c r="C318" s="283"/>
      <c r="D318" s="456"/>
      <c r="E318" s="386"/>
      <c r="F318" s="441" t="s">
        <v>28</v>
      </c>
      <c r="G318" s="442"/>
      <c r="H318" s="442"/>
      <c r="I318" s="442"/>
      <c r="J318" s="442"/>
      <c r="K318" s="442"/>
      <c r="L318" s="442"/>
      <c r="M318" s="442"/>
      <c r="N318" s="442"/>
      <c r="O318" s="442"/>
      <c r="P318" s="442"/>
      <c r="Q318" s="443"/>
      <c r="R318" s="67"/>
      <c r="S318" s="100"/>
      <c r="T318" s="101"/>
      <c r="U318" s="429"/>
      <c r="V318" s="430"/>
      <c r="W318" s="430"/>
      <c r="X318" s="430"/>
      <c r="Y318" s="430"/>
      <c r="Z318" s="192"/>
    </row>
    <row r="319" spans="1:26" ht="20.100000000000001" customHeight="1" x14ac:dyDescent="0.2">
      <c r="A319" s="126"/>
      <c r="B319" s="126"/>
      <c r="C319" s="283"/>
      <c r="D319" s="456"/>
      <c r="E319" s="386"/>
      <c r="F319" s="441" t="s">
        <v>182</v>
      </c>
      <c r="G319" s="442"/>
      <c r="H319" s="442"/>
      <c r="I319" s="442"/>
      <c r="J319" s="442"/>
      <c r="K319" s="442"/>
      <c r="L319" s="442"/>
      <c r="M319" s="442"/>
      <c r="N319" s="442"/>
      <c r="O319" s="442"/>
      <c r="P319" s="442"/>
      <c r="Q319" s="443"/>
      <c r="R319" s="67"/>
      <c r="S319" s="100"/>
      <c r="T319" s="101"/>
      <c r="U319" s="429"/>
      <c r="V319" s="430"/>
      <c r="W319" s="430"/>
      <c r="X319" s="430"/>
      <c r="Y319" s="430"/>
      <c r="Z319" s="192"/>
    </row>
    <row r="320" spans="1:26" ht="20.100000000000001" customHeight="1" x14ac:dyDescent="0.2">
      <c r="A320" s="126"/>
      <c r="B320" s="126"/>
      <c r="C320" s="283"/>
      <c r="D320" s="456"/>
      <c r="E320" s="386"/>
      <c r="F320" s="441" t="s">
        <v>183</v>
      </c>
      <c r="G320" s="442"/>
      <c r="H320" s="442"/>
      <c r="I320" s="442"/>
      <c r="J320" s="442"/>
      <c r="K320" s="442"/>
      <c r="L320" s="442"/>
      <c r="M320" s="442"/>
      <c r="N320" s="442"/>
      <c r="O320" s="442"/>
      <c r="P320" s="442"/>
      <c r="Q320" s="443"/>
      <c r="R320" s="67"/>
      <c r="S320" s="100"/>
      <c r="T320" s="101"/>
      <c r="U320" s="429"/>
      <c r="V320" s="430"/>
      <c r="W320" s="430"/>
      <c r="X320" s="430"/>
      <c r="Y320" s="430"/>
      <c r="Z320" s="192"/>
    </row>
    <row r="321" spans="1:27" ht="20.100000000000001" customHeight="1" x14ac:dyDescent="0.2">
      <c r="A321" s="126"/>
      <c r="B321" s="126"/>
      <c r="C321" s="283"/>
      <c r="D321" s="456"/>
      <c r="E321" s="386"/>
      <c r="F321" s="441" t="s">
        <v>185</v>
      </c>
      <c r="G321" s="442"/>
      <c r="H321" s="442"/>
      <c r="I321" s="442"/>
      <c r="J321" s="442"/>
      <c r="K321" s="442"/>
      <c r="L321" s="442"/>
      <c r="M321" s="442"/>
      <c r="N321" s="442"/>
      <c r="O321" s="442"/>
      <c r="P321" s="442"/>
      <c r="Q321" s="443"/>
      <c r="R321" s="67"/>
      <c r="S321" s="68"/>
      <c r="T321" s="69"/>
      <c r="U321" s="429"/>
      <c r="V321" s="430"/>
      <c r="W321" s="430"/>
      <c r="X321" s="430"/>
      <c r="Y321" s="430"/>
      <c r="Z321" s="192"/>
    </row>
    <row r="322" spans="1:27" ht="20.100000000000001" customHeight="1" x14ac:dyDescent="0.2">
      <c r="A322" s="126"/>
      <c r="B322" s="126"/>
      <c r="C322" s="283"/>
      <c r="D322" s="456"/>
      <c r="E322" s="460"/>
      <c r="F322" s="441" t="s">
        <v>184</v>
      </c>
      <c r="G322" s="442"/>
      <c r="H322" s="442"/>
      <c r="I322" s="442"/>
      <c r="J322" s="442"/>
      <c r="K322" s="442"/>
      <c r="L322" s="442"/>
      <c r="M322" s="442"/>
      <c r="N322" s="442"/>
      <c r="O322" s="442"/>
      <c r="P322" s="442"/>
      <c r="Q322" s="443"/>
      <c r="R322" s="67"/>
      <c r="S322" s="68"/>
      <c r="T322" s="69"/>
      <c r="U322" s="429"/>
      <c r="V322" s="430"/>
      <c r="W322" s="430"/>
      <c r="X322" s="430"/>
      <c r="Y322" s="430"/>
      <c r="Z322" s="192"/>
    </row>
    <row r="323" spans="1:27" ht="20.100000000000001" customHeight="1" x14ac:dyDescent="0.2">
      <c r="A323" s="126"/>
      <c r="B323" s="126"/>
      <c r="C323" s="283"/>
      <c r="D323" s="461"/>
      <c r="E323" s="462" t="s">
        <v>186</v>
      </c>
      <c r="F323" s="463"/>
      <c r="G323" s="463"/>
      <c r="H323" s="463"/>
      <c r="I323" s="463"/>
      <c r="J323" s="463"/>
      <c r="K323" s="463"/>
      <c r="L323" s="463"/>
      <c r="M323" s="463"/>
      <c r="N323" s="463"/>
      <c r="O323" s="463"/>
      <c r="P323" s="463"/>
      <c r="Q323" s="464"/>
      <c r="R323" s="61"/>
      <c r="S323" s="62"/>
      <c r="T323" s="63"/>
      <c r="U323" s="429"/>
      <c r="V323" s="430"/>
      <c r="W323" s="430"/>
      <c r="X323" s="430"/>
      <c r="Y323" s="430"/>
      <c r="Z323" s="192"/>
    </row>
    <row r="324" spans="1:27" ht="20.100000000000001" customHeight="1" x14ac:dyDescent="0.2">
      <c r="A324" s="126"/>
      <c r="B324" s="126"/>
      <c r="C324" s="139"/>
      <c r="E324" s="465"/>
      <c r="F324" s="465"/>
      <c r="G324" s="465"/>
      <c r="H324" s="465"/>
      <c r="I324" s="465"/>
      <c r="J324" s="465"/>
      <c r="K324" s="465"/>
      <c r="L324" s="465"/>
      <c r="M324" s="465"/>
      <c r="N324" s="465"/>
      <c r="O324" s="465"/>
      <c r="P324" s="465"/>
      <c r="Q324" s="465"/>
      <c r="Z324" s="192"/>
    </row>
    <row r="325" spans="1:27" ht="20.100000000000001" customHeight="1" x14ac:dyDescent="0.2">
      <c r="A325" s="126"/>
      <c r="B325" s="126"/>
      <c r="C325" s="329"/>
      <c r="D325" s="330"/>
      <c r="E325" s="331"/>
      <c r="F325" s="330"/>
      <c r="G325" s="330"/>
      <c r="H325" s="330"/>
      <c r="I325" s="330"/>
      <c r="J325" s="330"/>
      <c r="K325" s="332"/>
      <c r="L325" s="333"/>
      <c r="M325" s="333"/>
      <c r="N325" s="198"/>
      <c r="O325" s="198"/>
      <c r="P325" s="198"/>
      <c r="Q325" s="333"/>
      <c r="R325" s="333"/>
      <c r="S325" s="332"/>
      <c r="T325" s="333"/>
      <c r="U325" s="333"/>
      <c r="V325" s="333"/>
      <c r="W325" s="333"/>
      <c r="X325" s="333"/>
      <c r="Y325" s="333"/>
      <c r="Z325" s="164"/>
      <c r="AA325" s="160"/>
    </row>
    <row r="326" spans="1:27" ht="20.100000000000001" customHeight="1" x14ac:dyDescent="0.2">
      <c r="A326" s="126"/>
      <c r="B326" s="126"/>
      <c r="C326" s="334"/>
      <c r="D326" s="209"/>
      <c r="E326" s="466"/>
      <c r="F326" s="326"/>
      <c r="G326" s="326"/>
      <c r="H326" s="326"/>
      <c r="I326" s="326"/>
      <c r="J326" s="209"/>
      <c r="K326" s="335"/>
      <c r="L326" s="202"/>
      <c r="M326" s="202"/>
      <c r="N326" s="202"/>
      <c r="O326" s="335"/>
      <c r="P326" s="202"/>
      <c r="Q326" s="202"/>
      <c r="R326" s="202"/>
      <c r="S326" s="335"/>
      <c r="T326" s="202"/>
      <c r="U326" s="202"/>
      <c r="V326" s="202"/>
      <c r="W326" s="202"/>
      <c r="X326" s="202"/>
      <c r="Y326" s="202"/>
      <c r="Z326" s="149"/>
    </row>
  </sheetData>
  <sheetProtection algorithmName="SHA-512" hashValue="RmHkylnccQ5e+lP8I/ap9Z21+SyMWgpgk0MMUUaW20lIN2vn4e6UgkCmPugmUG2DcLolVwJ/BJjvvqOYHrrzaQ==" saltValue="eaL9RKkwltTCaiuP8ROFtw==" spinCount="100000" sheet="1" objects="1" scenarios="1"/>
  <dataConsolidate/>
  <mergeCells count="304">
    <mergeCell ref="F319:Q319"/>
    <mergeCell ref="F320:Q320"/>
    <mergeCell ref="F296:Q296"/>
    <mergeCell ref="F297:Q297"/>
    <mergeCell ref="F298:Q298"/>
    <mergeCell ref="F299:Q299"/>
    <mergeCell ref="F300:Q300"/>
    <mergeCell ref="F301:Q301"/>
    <mergeCell ref="F302:Q302"/>
    <mergeCell ref="F311:Q311"/>
    <mergeCell ref="F312:Q312"/>
    <mergeCell ref="F313:Q313"/>
    <mergeCell ref="F314:Q314"/>
    <mergeCell ref="F315:Q315"/>
    <mergeCell ref="E316:E322"/>
    <mergeCell ref="F322:Q322"/>
    <mergeCell ref="F307:Q307"/>
    <mergeCell ref="R294:T294"/>
    <mergeCell ref="R295:T295"/>
    <mergeCell ref="R296:T296"/>
    <mergeCell ref="R307:T307"/>
    <mergeCell ref="R322:T322"/>
    <mergeCell ref="R288:T289"/>
    <mergeCell ref="D288:Q289"/>
    <mergeCell ref="F303:Q303"/>
    <mergeCell ref="F304:Q304"/>
    <mergeCell ref="R298:T298"/>
    <mergeCell ref="D316:D323"/>
    <mergeCell ref="R317:T317"/>
    <mergeCell ref="R318:T318"/>
    <mergeCell ref="R319:T319"/>
    <mergeCell ref="R320:T320"/>
    <mergeCell ref="F317:Q317"/>
    <mergeCell ref="F318:Q318"/>
    <mergeCell ref="F295:Q295"/>
    <mergeCell ref="F291:Q291"/>
    <mergeCell ref="F292:Q292"/>
    <mergeCell ref="F321:Q321"/>
    <mergeCell ref="E290:E293"/>
    <mergeCell ref="E294:E295"/>
    <mergeCell ref="E296:E297"/>
    <mergeCell ref="E298:E309"/>
    <mergeCell ref="E310:E315"/>
    <mergeCell ref="F308:Q308"/>
    <mergeCell ref="F309:Q309"/>
    <mergeCell ref="F310:Q310"/>
    <mergeCell ref="F305:Q305"/>
    <mergeCell ref="F306:Q306"/>
    <mergeCell ref="F290:Q290"/>
    <mergeCell ref="F293:Q293"/>
    <mergeCell ref="F294:Q294"/>
    <mergeCell ref="R249:T269"/>
    <mergeCell ref="F267:K267"/>
    <mergeCell ref="F274:K274"/>
    <mergeCell ref="F275:K275"/>
    <mergeCell ref="F276:K276"/>
    <mergeCell ref="L271:L280"/>
    <mergeCell ref="R306:T306"/>
    <mergeCell ref="U270:Y270"/>
    <mergeCell ref="U271:Y278"/>
    <mergeCell ref="U279:Y279"/>
    <mergeCell ref="U280:Y280"/>
    <mergeCell ref="F277:K277"/>
    <mergeCell ref="F278:K278"/>
    <mergeCell ref="F279:K279"/>
    <mergeCell ref="F280:K280"/>
    <mergeCell ref="R291:T291"/>
    <mergeCell ref="R292:T292"/>
    <mergeCell ref="R299:T299"/>
    <mergeCell ref="R300:T300"/>
    <mergeCell ref="R301:T301"/>
    <mergeCell ref="R302:T302"/>
    <mergeCell ref="R303:T303"/>
    <mergeCell ref="R304:T304"/>
    <mergeCell ref="R305:T305"/>
    <mergeCell ref="F270:K270"/>
    <mergeCell ref="F271:K271"/>
    <mergeCell ref="F272:K272"/>
    <mergeCell ref="O279:Q279"/>
    <mergeCell ref="R279:T279"/>
    <mergeCell ref="O280:Q280"/>
    <mergeCell ref="R270:T270"/>
    <mergeCell ref="R271:T278"/>
    <mergeCell ref="R280:T280"/>
    <mergeCell ref="O270:Q270"/>
    <mergeCell ref="Q214:T214"/>
    <mergeCell ref="U214:Y216"/>
    <mergeCell ref="K215:M215"/>
    <mergeCell ref="D214:J216"/>
    <mergeCell ref="K214:P214"/>
    <mergeCell ref="L236:L238"/>
    <mergeCell ref="U220:Y220"/>
    <mergeCell ref="U217:Y217"/>
    <mergeCell ref="Q222:R222"/>
    <mergeCell ref="Q217:R217"/>
    <mergeCell ref="D217:J217"/>
    <mergeCell ref="K217:N217"/>
    <mergeCell ref="O217:P217"/>
    <mergeCell ref="S223:T223"/>
    <mergeCell ref="U223:Y223"/>
    <mergeCell ref="I232:M232"/>
    <mergeCell ref="C228:H228"/>
    <mergeCell ref="Q220:R220"/>
    <mergeCell ref="O221:P221"/>
    <mergeCell ref="Q221:R221"/>
    <mergeCell ref="S221:T221"/>
    <mergeCell ref="U221:Y221"/>
    <mergeCell ref="U236:Y238"/>
    <mergeCell ref="D290:D315"/>
    <mergeCell ref="R308:T308"/>
    <mergeCell ref="R297:T297"/>
    <mergeCell ref="F237:K237"/>
    <mergeCell ref="R310:T310"/>
    <mergeCell ref="R293:T293"/>
    <mergeCell ref="R290:T290"/>
    <mergeCell ref="R309:T309"/>
    <mergeCell ref="E323:Q323"/>
    <mergeCell ref="F252:K252"/>
    <mergeCell ref="F253:K253"/>
    <mergeCell ref="C285:H285"/>
    <mergeCell ref="F254:K254"/>
    <mergeCell ref="F316:Q316"/>
    <mergeCell ref="D287:Y287"/>
    <mergeCell ref="E249:E269"/>
    <mergeCell ref="F249:K249"/>
    <mergeCell ref="F250:K250"/>
    <mergeCell ref="F251:K251"/>
    <mergeCell ref="F259:K259"/>
    <mergeCell ref="F260:K260"/>
    <mergeCell ref="F261:K261"/>
    <mergeCell ref="F238:K238"/>
    <mergeCell ref="N236:N238"/>
    <mergeCell ref="C13:H13"/>
    <mergeCell ref="E15:H15"/>
    <mergeCell ref="J15:Y15"/>
    <mergeCell ref="I161:M161"/>
    <mergeCell ref="I38:Y38"/>
    <mergeCell ref="I40:M40"/>
    <mergeCell ref="C60:H60"/>
    <mergeCell ref="I63:M63"/>
    <mergeCell ref="I69:M69"/>
    <mergeCell ref="I71:Y71"/>
    <mergeCell ref="I73:Y73"/>
    <mergeCell ref="C109:H109"/>
    <mergeCell ref="I87:Y87"/>
    <mergeCell ref="D111:Y111"/>
    <mergeCell ref="I112:Y112"/>
    <mergeCell ref="I114:Y114"/>
    <mergeCell ref="I116:Y116"/>
    <mergeCell ref="I124:M124"/>
    <mergeCell ref="I126:Y126"/>
    <mergeCell ref="C150:H150"/>
    <mergeCell ref="I153:M153"/>
    <mergeCell ref="I155:Y155"/>
    <mergeCell ref="I157:Y157"/>
    <mergeCell ref="I36:M36"/>
    <mergeCell ref="W1:Z1"/>
    <mergeCell ref="I20:M20"/>
    <mergeCell ref="I22:Y22"/>
    <mergeCell ref="I24:Y24"/>
    <mergeCell ref="I26:Y26"/>
    <mergeCell ref="I28:Y28"/>
    <mergeCell ref="I30:Y30"/>
    <mergeCell ref="I32:Y32"/>
    <mergeCell ref="I34:M34"/>
    <mergeCell ref="J74:Y74"/>
    <mergeCell ref="I75:Y75"/>
    <mergeCell ref="J76:Y76"/>
    <mergeCell ref="I77:Y77"/>
    <mergeCell ref="I79:Y79"/>
    <mergeCell ref="I81:Y81"/>
    <mergeCell ref="I83:M83"/>
    <mergeCell ref="I85:M85"/>
    <mergeCell ref="U235:Y235"/>
    <mergeCell ref="D218:J218"/>
    <mergeCell ref="D219:J219"/>
    <mergeCell ref="K218:N218"/>
    <mergeCell ref="K219:N219"/>
    <mergeCell ref="I230:M230"/>
    <mergeCell ref="S220:T220"/>
    <mergeCell ref="O182:R182"/>
    <mergeCell ref="J177:Y177"/>
    <mergeCell ref="E196:H196"/>
    <mergeCell ref="I204:M204"/>
    <mergeCell ref="E197:H197"/>
    <mergeCell ref="E198:H198"/>
    <mergeCell ref="I190:M190"/>
    <mergeCell ref="E200:H200"/>
    <mergeCell ref="E191:H191"/>
    <mergeCell ref="U249:Y269"/>
    <mergeCell ref="F256:K256"/>
    <mergeCell ref="G242:K242"/>
    <mergeCell ref="G245:K245"/>
    <mergeCell ref="I118:M118"/>
    <mergeCell ref="I120:Y120"/>
    <mergeCell ref="I122:M122"/>
    <mergeCell ref="I159:M159"/>
    <mergeCell ref="I180:M180"/>
    <mergeCell ref="D213:Y213"/>
    <mergeCell ref="G241:K241"/>
    <mergeCell ref="D223:J223"/>
    <mergeCell ref="I191:M191"/>
    <mergeCell ref="I163:Y163"/>
    <mergeCell ref="I165:M165"/>
    <mergeCell ref="I167:M167"/>
    <mergeCell ref="C174:H174"/>
    <mergeCell ref="Q219:R219"/>
    <mergeCell ref="S219:T219"/>
    <mergeCell ref="U219:Y219"/>
    <mergeCell ref="I169:Y169"/>
    <mergeCell ref="S217:T217"/>
    <mergeCell ref="F255:K255"/>
    <mergeCell ref="O249:Q269"/>
    <mergeCell ref="G244:K244"/>
    <mergeCell ref="E239:E248"/>
    <mergeCell ref="F262:K262"/>
    <mergeCell ref="F263:K263"/>
    <mergeCell ref="F264:K264"/>
    <mergeCell ref="F265:K265"/>
    <mergeCell ref="F266:K266"/>
    <mergeCell ref="O239:Q248"/>
    <mergeCell ref="F257:K257"/>
    <mergeCell ref="F258:K258"/>
    <mergeCell ref="G248:K248"/>
    <mergeCell ref="G243:K243"/>
    <mergeCell ref="G246:K246"/>
    <mergeCell ref="G247:K247"/>
    <mergeCell ref="L239:L248"/>
    <mergeCell ref="L249:L269"/>
    <mergeCell ref="F268:K268"/>
    <mergeCell ref="F269:K269"/>
    <mergeCell ref="N239:N248"/>
    <mergeCell ref="I192:M192"/>
    <mergeCell ref="R323:T323"/>
    <mergeCell ref="R315:T315"/>
    <mergeCell ref="R316:T316"/>
    <mergeCell ref="R321:T321"/>
    <mergeCell ref="U222:Y222"/>
    <mergeCell ref="Q223:R223"/>
    <mergeCell ref="Q218:R218"/>
    <mergeCell ref="S218:T218"/>
    <mergeCell ref="U218:Y218"/>
    <mergeCell ref="R311:T311"/>
    <mergeCell ref="R312:T312"/>
    <mergeCell ref="R313:T313"/>
    <mergeCell ref="R314:T314"/>
    <mergeCell ref="D234:Y234"/>
    <mergeCell ref="D235:K235"/>
    <mergeCell ref="O235:Q235"/>
    <mergeCell ref="R235:T235"/>
    <mergeCell ref="E236:E238"/>
    <mergeCell ref="F236:K236"/>
    <mergeCell ref="O236:Q238"/>
    <mergeCell ref="R236:T238"/>
    <mergeCell ref="S222:T222"/>
    <mergeCell ref="F273:K273"/>
    <mergeCell ref="I176:M176"/>
    <mergeCell ref="I205:M205"/>
    <mergeCell ref="I203:M203"/>
    <mergeCell ref="I189:M189"/>
    <mergeCell ref="E190:H190"/>
    <mergeCell ref="I195:M195"/>
    <mergeCell ref="I178:M178"/>
    <mergeCell ref="I182:M182"/>
    <mergeCell ref="I184:M184"/>
    <mergeCell ref="E189:H189"/>
    <mergeCell ref="E195:H195"/>
    <mergeCell ref="E204:H204"/>
    <mergeCell ref="E187:H187"/>
    <mergeCell ref="I187:M187"/>
    <mergeCell ref="E188:H188"/>
    <mergeCell ref="I188:M188"/>
    <mergeCell ref="I200:M200"/>
    <mergeCell ref="I196:M196"/>
    <mergeCell ref="E199:H199"/>
    <mergeCell ref="E203:H203"/>
    <mergeCell ref="I197:M197"/>
    <mergeCell ref="I199:M199"/>
    <mergeCell ref="I198:M198"/>
    <mergeCell ref="E192:H192"/>
    <mergeCell ref="C211:H211"/>
    <mergeCell ref="K216:M216"/>
    <mergeCell ref="E205:H205"/>
    <mergeCell ref="E206:H206"/>
    <mergeCell ref="I206:M206"/>
    <mergeCell ref="K221:N221"/>
    <mergeCell ref="R239:T248"/>
    <mergeCell ref="U239:Y248"/>
    <mergeCell ref="E271:E280"/>
    <mergeCell ref="O271:Q278"/>
    <mergeCell ref="O223:P223"/>
    <mergeCell ref="D220:J220"/>
    <mergeCell ref="D221:J221"/>
    <mergeCell ref="D222:J222"/>
    <mergeCell ref="O218:P218"/>
    <mergeCell ref="O219:P219"/>
    <mergeCell ref="O220:P220"/>
    <mergeCell ref="O222:P222"/>
    <mergeCell ref="F240:F248"/>
    <mergeCell ref="K220:N220"/>
    <mergeCell ref="K222:N222"/>
    <mergeCell ref="K223:N223"/>
    <mergeCell ref="F239:K239"/>
    <mergeCell ref="G240:K240"/>
  </mergeCells>
  <phoneticPr fontId="5"/>
  <conditionalFormatting sqref="I20:M20">
    <cfRule type="expression" dxfId="138" priority="139" stopIfTrue="1">
      <formula>TRIM($I20)=""</formula>
    </cfRule>
  </conditionalFormatting>
  <conditionalFormatting sqref="I22:Y22">
    <cfRule type="expression" dxfId="137" priority="138" stopIfTrue="1">
      <formula>AND(TRIM($I22)&lt;&gt;"", OR(ISERROR(FIND("@"&amp;LEFT($I22,3)&amp;"@", 都道府県3))=FALSE, ISERROR(FIND("@"&amp;LEFT($I22,4)&amp;"@",都道府県4))=FALSE))=FALSE</formula>
    </cfRule>
  </conditionalFormatting>
  <conditionalFormatting sqref="I24:Y24">
    <cfRule type="expression" dxfId="136" priority="137" stopIfTrue="1">
      <formula>TRIM($I24)=""</formula>
    </cfRule>
  </conditionalFormatting>
  <conditionalFormatting sqref="I26:Y26">
    <cfRule type="expression" dxfId="135" priority="136" stopIfTrue="1">
      <formula>TRIM($I26)=""</formula>
    </cfRule>
  </conditionalFormatting>
  <conditionalFormatting sqref="I28:Y28">
    <cfRule type="expression" dxfId="134" priority="135" stopIfTrue="1">
      <formula>TRIM($I28)=""</formula>
    </cfRule>
  </conditionalFormatting>
  <conditionalFormatting sqref="I30:Y30">
    <cfRule type="expression" dxfId="133" priority="134" stopIfTrue="1">
      <formula>OR(TRIM($I30)="", NOT(OR(IFERROR(SEARCH(" ",$I30),0)&gt;0, IFERROR(SEARCH("　",$I30),0)&gt;0)))</formula>
    </cfRule>
  </conditionalFormatting>
  <conditionalFormatting sqref="I32:Y32">
    <cfRule type="expression" dxfId="132" priority="133" stopIfTrue="1">
      <formula>OR(TRIM($I32)="", NOT(OR(IFERROR(SEARCH(" ",$I32),0)&gt;0, IFERROR(SEARCH("　",$I32),0)&gt;0)))</formula>
    </cfRule>
  </conditionalFormatting>
  <conditionalFormatting sqref="I34:M34">
    <cfRule type="expression" dxfId="131" priority="132" stopIfTrue="1">
      <formula>NOT(AND(TRIM($I34)&lt;&gt;"",ISNUMBER(VALUE(SUBSTITUTE($I34,"-",""))), IFERROR(SEARCH("-",$I34),0)&gt;0))</formula>
    </cfRule>
  </conditionalFormatting>
  <conditionalFormatting sqref="I36:M36">
    <cfRule type="expression" dxfId="130" priority="131" stopIfTrue="1">
      <formula>AND(TRIM($I36)&lt;&gt;"", NOT(AND(ISNUMBER(VALUE(SUBSTITUTE($I36,"-",""))), IFERROR(SEARCH("-",$I36),0)&gt;0)))</formula>
    </cfRule>
  </conditionalFormatting>
  <conditionalFormatting sqref="I38:Y38">
    <cfRule type="expression" dxfId="129" priority="130" stopIfTrue="1">
      <formula>$A38&lt;&gt;0</formula>
    </cfRule>
  </conditionalFormatting>
  <conditionalFormatting sqref="I40:M40">
    <cfRule type="expression" dxfId="128" priority="129" stopIfTrue="1">
      <formula>AND($I40&lt;&gt;"一致する", $I40&lt;&gt;"一致しない")</formula>
    </cfRule>
  </conditionalFormatting>
  <conditionalFormatting sqref="I63:M63">
    <cfRule type="expression" dxfId="127" priority="128" stopIfTrue="1">
      <formula>AND($I63&lt;&gt;"しない", $I63&lt;&gt;"する")</formula>
    </cfRule>
  </conditionalFormatting>
  <conditionalFormatting sqref="I69:M69">
    <cfRule type="expression" dxfId="126" priority="127" stopIfTrue="1">
      <formula>OR(AND($I63="する",TRIM($I69)=""),AND($I63="しない",NOT(ISBLANK($I69))))</formula>
    </cfRule>
  </conditionalFormatting>
  <conditionalFormatting sqref="I71:Y71">
    <cfRule type="expression" dxfId="125" priority="126" stopIfTrue="1">
      <formula>OR(AND($I63="する",AND($I71&lt;&gt;"", OR(ISERROR(FIND("@"&amp;LEFT($I71,3)&amp;"@", 都道府県3))=FALSE, ISERROR(FIND("@"&amp;LEFT($I71,4)&amp;"@",都道府県4))=FALSE))=FALSE),AND($I63="しない",NOT(ISBLANK($I71))))</formula>
    </cfRule>
  </conditionalFormatting>
  <conditionalFormatting sqref="I73:Y73">
    <cfRule type="expression" dxfId="124" priority="125" stopIfTrue="1">
      <formula>OR(AND($I63="する",TRIM($I73)=""),AND($I63="しない",NOT(ISBLANK($I73))))</formula>
    </cfRule>
  </conditionalFormatting>
  <conditionalFormatting sqref="I75:Y75">
    <cfRule type="expression" dxfId="123" priority="124" stopIfTrue="1">
      <formula>OR(AND($I63="する",TRIM($I75)=""),AND($I63="しない",NOT(ISBLANK($I75))))</formula>
    </cfRule>
  </conditionalFormatting>
  <conditionalFormatting sqref="I77:Y77">
    <cfRule type="expression" dxfId="122" priority="123" stopIfTrue="1">
      <formula>OR(AND($I63="する",TRIM($I77)=""),AND($I63="しない",NOT(ISBLANK($I77))))</formula>
    </cfRule>
  </conditionalFormatting>
  <conditionalFormatting sqref="I79:Y79">
    <cfRule type="expression" dxfId="121" priority="122" stopIfTrue="1">
      <formula>OR(AND($I63="する",OR(TRIM($I79)="", NOT(OR(IFERROR(SEARCH(" ",$I79),0)&gt;0, IFERROR(SEARCH("　",$I79),0)&gt;0)))),AND($I63="しない",NOT(ISBLANK($I79))))</formula>
    </cfRule>
  </conditionalFormatting>
  <conditionalFormatting sqref="I81:Y81">
    <cfRule type="expression" dxfId="120" priority="121" stopIfTrue="1">
      <formula>OR(AND($I63="する",OR(TRIM($I81)="", NOT(OR(IFERROR(SEARCH(" ",$I81),0)&gt;0, IFERROR(SEARCH("　",$I81),0)&gt;0)))),AND($I63="しない",NOT(ISBLANK($I81))))</formula>
    </cfRule>
  </conditionalFormatting>
  <conditionalFormatting sqref="I83:M83">
    <cfRule type="expression" dxfId="119" priority="120" stopIfTrue="1">
      <formula>OR(AND($I63="する",NOT(AND(TRIM($I83)&lt;&gt;"",ISNUMBER(VALUE(SUBSTITUTE($I83,"-",""))),IFERROR(SEARCH("-",$I83),0)&gt;0))), AND($I63="しない",NOT(ISBLANK($I83))))</formula>
    </cfRule>
  </conditionalFormatting>
  <conditionalFormatting sqref="P83">
    <cfRule type="expression" dxfId="118" priority="119" stopIfTrue="1">
      <formula>AND($I63="しない",NOT(ISBLANK($P83)))</formula>
    </cfRule>
  </conditionalFormatting>
  <conditionalFormatting sqref="I85:M85">
    <cfRule type="expression" dxfId="117" priority="118" stopIfTrue="1">
      <formula>OR(AND($I63="する",AND(TRIM($I85)&lt;&gt;"",NOT(AND(ISNUMBER(VALUE(SUBSTITUTE($I85,"-",""))),IFERROR(SEARCH("-",$I85),0)&gt;0)))), AND($I63="しない",NOT(ISBLANK($I85))))</formula>
    </cfRule>
  </conditionalFormatting>
  <conditionalFormatting sqref="I87:Y87">
    <cfRule type="expression" dxfId="116" priority="117" stopIfTrue="1">
      <formula>$A87&lt;&gt;0</formula>
    </cfRule>
  </conditionalFormatting>
  <conditionalFormatting sqref="I114:Y114">
    <cfRule type="expression" dxfId="115" priority="116" stopIfTrue="1">
      <formula>AND(TRIM($I114)&lt;&gt;"", NOT(OR(IFERROR(SEARCH(" ",$I114),0)&gt;0, IFERROR(SEARCH("　",$I114),0)&gt;0)))</formula>
    </cfRule>
  </conditionalFormatting>
  <conditionalFormatting sqref="I116:Y116">
    <cfRule type="expression" dxfId="114" priority="115" stopIfTrue="1">
      <formula>AND(TRIM($I116)&lt;&gt;"", NOT(OR(IFERROR(SEARCH(" ",$I116),0)&gt;0, IFERROR(SEARCH("　",$I116),0)&gt;0)))</formula>
    </cfRule>
  </conditionalFormatting>
  <conditionalFormatting sqref="I120:Y120">
    <cfRule type="expression" dxfId="113" priority="114" stopIfTrue="1">
      <formula>AND(TRIM($I120)&lt;&gt;"", AND(OR(ISERROR(FIND("@"&amp;LEFT($I120,3)&amp;"@", 都道府県3))=FALSE, ISERROR(FIND("@"&amp;LEFT($I120,4)&amp;"@",都道府県4))=FALSE))=FALSE)</formula>
    </cfRule>
  </conditionalFormatting>
  <conditionalFormatting sqref="I122:M122">
    <cfRule type="expression" dxfId="112" priority="113" stopIfTrue="1">
      <formula>AND(TRIM($I122)&lt;&gt;"", NOT(AND(ISNUMBER(VALUE(SUBSTITUTE($I122,"-",""))), IFERROR(SEARCH("-",$I122),0)&gt;0)))</formula>
    </cfRule>
  </conditionalFormatting>
  <conditionalFormatting sqref="I124:M124">
    <cfRule type="expression" dxfId="111" priority="112" stopIfTrue="1">
      <formula>AND(TRIM($I124)&lt;&gt;"", NOT(AND(ISNUMBER(VALUE(SUBSTITUTE($I124,"-",""))), IFERROR(SEARCH("-",$I124),0)&gt;0)))</formula>
    </cfRule>
  </conditionalFormatting>
  <conditionalFormatting sqref="I126:Y126">
    <cfRule type="expression" dxfId="110" priority="111" stopIfTrue="1">
      <formula>AND(TRIM($I126)&lt;&gt;"", NOT(IFERROR(SEARCH("@",$I126),0)&gt;0))</formula>
    </cfRule>
  </conditionalFormatting>
  <conditionalFormatting sqref="I153:M153">
    <cfRule type="expression" dxfId="109" priority="110" stopIfTrue="1">
      <formula>AND($I153&lt;&gt;"しない", $I153&lt;&gt;"する")</formula>
    </cfRule>
  </conditionalFormatting>
  <conditionalFormatting sqref="I155:Y155">
    <cfRule type="expression" dxfId="108" priority="109" stopIfTrue="1">
      <formula>AND($I153="する",OR(TRIM($I155)="", NOT(OR(IFERROR(SEARCH(" ",$I155),0)&gt;0, IFERROR(SEARCH("　",$I155),0)&gt;0))))</formula>
    </cfRule>
  </conditionalFormatting>
  <conditionalFormatting sqref="I157:Y157">
    <cfRule type="expression" dxfId="107" priority="108" stopIfTrue="1">
      <formula>AND($I153="する",OR(TRIM($I157)="", NOT(OR(IFERROR(SEARCH(" ",$I157),0)&gt;0, IFERROR(SEARCH("　",$I157),0)&gt;0))))</formula>
    </cfRule>
  </conditionalFormatting>
  <conditionalFormatting sqref="I159:M159">
    <cfRule type="expression" dxfId="106" priority="107" stopIfTrue="1">
      <formula>AND($I153="する",OR(TRIM($I159)="", LEN($I159)&lt;&gt;8, NOT(ISNUMBER(VALUE(I159))), IFERROR(SEARCH("-", $I159),0)&gt;0))</formula>
    </cfRule>
  </conditionalFormatting>
  <conditionalFormatting sqref="I161:M161">
    <cfRule type="expression" dxfId="105" priority="106" stopIfTrue="1">
      <formula>AND($I153="する",TRIM($I161)="")</formula>
    </cfRule>
  </conditionalFormatting>
  <conditionalFormatting sqref="I163:Y163">
    <cfRule type="expression" dxfId="104" priority="105" stopIfTrue="1">
      <formula>AND($I153="する",AND($I163&lt;&gt;"", OR(ISERROR(FIND("@"&amp;LEFT($I163,3)&amp;"@", 都道府県3))=FALSE, ISERROR(FIND("@"&amp;LEFT($I163,4)&amp;"@",都道府県4))=FALSE))=FALSE)</formula>
    </cfRule>
  </conditionalFormatting>
  <conditionalFormatting sqref="I165:M165">
    <cfRule type="expression" dxfId="103" priority="104" stopIfTrue="1">
      <formula>AND($I153="する",NOT(AND(TRIM($I165)&lt;&gt;"",ISNUMBER(VALUE(SUBSTITUTE($I165,"-",""))),IFERROR(SEARCH("-",$I165),0)&gt;0)))</formula>
    </cfRule>
  </conditionalFormatting>
  <conditionalFormatting sqref="I167:M167">
    <cfRule type="expression" dxfId="102" priority="103" stopIfTrue="1">
      <formula>AND($I153="する",AND(TRIM($I167)&lt;&gt;"",NOT(AND(ISNUMBER(VALUE(SUBSTITUTE($I167,"-",""))),IFERROR(SEARCH("-",$I167),0)&gt;0))))</formula>
    </cfRule>
  </conditionalFormatting>
  <conditionalFormatting sqref="I169:Y169">
    <cfRule type="expression" dxfId="101" priority="102" stopIfTrue="1">
      <formula>AND($I153="する",AND(TRIM($I169)&lt;&gt;"", NOT(IFERROR(SEARCH("@",$I169),0)&gt;0)))</formula>
    </cfRule>
  </conditionalFormatting>
  <conditionalFormatting sqref="I176:M176">
    <cfRule type="expression" dxfId="100" priority="101" stopIfTrue="1">
      <formula>$A176&lt;&gt;0</formula>
    </cfRule>
  </conditionalFormatting>
  <conditionalFormatting sqref="I187:M187">
    <cfRule type="expression" dxfId="99" priority="100" stopIfTrue="1">
      <formula>$A187&lt;&gt;0</formula>
    </cfRule>
  </conditionalFormatting>
  <conditionalFormatting sqref="I188:M188">
    <cfRule type="expression" dxfId="98" priority="99" stopIfTrue="1">
      <formula>$A188&lt;&gt;0</formula>
    </cfRule>
  </conditionalFormatting>
  <conditionalFormatting sqref="I189:M189">
    <cfRule type="expression" dxfId="97" priority="98" stopIfTrue="1">
      <formula>$A189&lt;&gt;0</formula>
    </cfRule>
  </conditionalFormatting>
  <conditionalFormatting sqref="I191:M191">
    <cfRule type="expression" dxfId="96" priority="97" stopIfTrue="1">
      <formula>$A191&lt;&gt;0</formula>
    </cfRule>
  </conditionalFormatting>
  <conditionalFormatting sqref="I192:M192">
    <cfRule type="expression" dxfId="95" priority="96" stopIfTrue="1">
      <formula>$A192&lt;&gt;0</formula>
    </cfRule>
  </conditionalFormatting>
  <conditionalFormatting sqref="L236:L238">
    <cfRule type="expression" dxfId="94" priority="95" stopIfTrue="1">
      <formula>希望&lt;&gt;0</formula>
    </cfRule>
  </conditionalFormatting>
  <conditionalFormatting sqref="M236">
    <cfRule type="expression" dxfId="93" priority="94" stopIfTrue="1">
      <formula>AB236&lt;&gt;0</formula>
    </cfRule>
  </conditionalFormatting>
  <conditionalFormatting sqref="M237">
    <cfRule type="expression" dxfId="92" priority="93" stopIfTrue="1">
      <formula>AB237&lt;&gt;0</formula>
    </cfRule>
  </conditionalFormatting>
  <conditionalFormatting sqref="M238">
    <cfRule type="expression" dxfId="91" priority="92" stopIfTrue="1">
      <formula>AB238&lt;&gt;0</formula>
    </cfRule>
  </conditionalFormatting>
  <conditionalFormatting sqref="L239:L248">
    <cfRule type="expression" dxfId="90" priority="91" stopIfTrue="1">
      <formula>希望&lt;&gt;0</formula>
    </cfRule>
  </conditionalFormatting>
  <conditionalFormatting sqref="M239">
    <cfRule type="expression" dxfId="89" priority="90" stopIfTrue="1">
      <formula>AB239&lt;&gt;0</formula>
    </cfRule>
  </conditionalFormatting>
  <conditionalFormatting sqref="M240">
    <cfRule type="expression" dxfId="88" priority="89" stopIfTrue="1">
      <formula>AB240&lt;&gt;0</formula>
    </cfRule>
  </conditionalFormatting>
  <conditionalFormatting sqref="M241">
    <cfRule type="expression" dxfId="87" priority="88" stopIfTrue="1">
      <formula>AB241&lt;&gt;0</formula>
    </cfRule>
  </conditionalFormatting>
  <conditionalFormatting sqref="M242">
    <cfRule type="expression" dxfId="86" priority="87" stopIfTrue="1">
      <formula>AB242&lt;&gt;0</formula>
    </cfRule>
  </conditionalFormatting>
  <conditionalFormatting sqref="M243">
    <cfRule type="expression" dxfId="85" priority="86" stopIfTrue="1">
      <formula>AB243&lt;&gt;0</formula>
    </cfRule>
  </conditionalFormatting>
  <conditionalFormatting sqref="M244">
    <cfRule type="expression" dxfId="84" priority="85" stopIfTrue="1">
      <formula>AB244&lt;&gt;0</formula>
    </cfRule>
  </conditionalFormatting>
  <conditionalFormatting sqref="M245">
    <cfRule type="expression" dxfId="83" priority="84" stopIfTrue="1">
      <formula>AB245&lt;&gt;0</formula>
    </cfRule>
  </conditionalFormatting>
  <conditionalFormatting sqref="M246">
    <cfRule type="expression" dxfId="82" priority="83" stopIfTrue="1">
      <formula>AB246&lt;&gt;0</formula>
    </cfRule>
  </conditionalFormatting>
  <conditionalFormatting sqref="M247">
    <cfRule type="expression" dxfId="81" priority="82" stopIfTrue="1">
      <formula>AB247&lt;&gt;0</formula>
    </cfRule>
  </conditionalFormatting>
  <conditionalFormatting sqref="M248">
    <cfRule type="expression" dxfId="80" priority="81" stopIfTrue="1">
      <formula>AB248&lt;&gt;0</formula>
    </cfRule>
  </conditionalFormatting>
  <conditionalFormatting sqref="L249:L269">
    <cfRule type="expression" dxfId="79" priority="80" stopIfTrue="1">
      <formula>希望&lt;&gt;0</formula>
    </cfRule>
  </conditionalFormatting>
  <conditionalFormatting sqref="M249">
    <cfRule type="expression" dxfId="78" priority="79" stopIfTrue="1">
      <formula>AB249&lt;&gt;0</formula>
    </cfRule>
  </conditionalFormatting>
  <conditionalFormatting sqref="N249">
    <cfRule type="expression" dxfId="77" priority="78" stopIfTrue="1">
      <formula>AC249&lt;&gt;0</formula>
    </cfRule>
  </conditionalFormatting>
  <conditionalFormatting sqref="M250">
    <cfRule type="expression" dxfId="76" priority="77" stopIfTrue="1">
      <formula>AB250&lt;&gt;0</formula>
    </cfRule>
  </conditionalFormatting>
  <conditionalFormatting sqref="N250">
    <cfRule type="expression" dxfId="75" priority="76" stopIfTrue="1">
      <formula>AC250&lt;&gt;0</formula>
    </cfRule>
  </conditionalFormatting>
  <conditionalFormatting sqref="M251">
    <cfRule type="expression" dxfId="74" priority="75" stopIfTrue="1">
      <formula>AB251&lt;&gt;0</formula>
    </cfRule>
  </conditionalFormatting>
  <conditionalFormatting sqref="N251">
    <cfRule type="expression" dxfId="73" priority="74" stopIfTrue="1">
      <formula>AC251&lt;&gt;0</formula>
    </cfRule>
  </conditionalFormatting>
  <conditionalFormatting sqref="M252">
    <cfRule type="expression" dxfId="72" priority="73" stopIfTrue="1">
      <formula>AB252&lt;&gt;0</formula>
    </cfRule>
  </conditionalFormatting>
  <conditionalFormatting sqref="N252">
    <cfRule type="expression" dxfId="71" priority="72" stopIfTrue="1">
      <formula>AC252&lt;&gt;0</formula>
    </cfRule>
  </conditionalFormatting>
  <conditionalFormatting sqref="M253">
    <cfRule type="expression" dxfId="70" priority="71" stopIfTrue="1">
      <formula>AB253&lt;&gt;0</formula>
    </cfRule>
  </conditionalFormatting>
  <conditionalFormatting sqref="N253">
    <cfRule type="expression" dxfId="69" priority="70" stopIfTrue="1">
      <formula>AC253&lt;&gt;0</formula>
    </cfRule>
  </conditionalFormatting>
  <conditionalFormatting sqref="M254">
    <cfRule type="expression" dxfId="68" priority="69" stopIfTrue="1">
      <formula>AB254&lt;&gt;0</formula>
    </cfRule>
  </conditionalFormatting>
  <conditionalFormatting sqref="N254">
    <cfRule type="expression" dxfId="67" priority="68" stopIfTrue="1">
      <formula>AC254&lt;&gt;0</formula>
    </cfRule>
  </conditionalFormatting>
  <conditionalFormatting sqref="M255">
    <cfRule type="expression" dxfId="66" priority="67" stopIfTrue="1">
      <formula>AB255&lt;&gt;0</formula>
    </cfRule>
  </conditionalFormatting>
  <conditionalFormatting sqref="N255">
    <cfRule type="expression" dxfId="65" priority="66" stopIfTrue="1">
      <formula>AC255&lt;&gt;0</formula>
    </cfRule>
  </conditionalFormatting>
  <conditionalFormatting sqref="M256">
    <cfRule type="expression" dxfId="64" priority="65" stopIfTrue="1">
      <formula>AB256&lt;&gt;0</formula>
    </cfRule>
  </conditionalFormatting>
  <conditionalFormatting sqref="N256">
    <cfRule type="expression" dxfId="63" priority="64" stopIfTrue="1">
      <formula>AC256&lt;&gt;0</formula>
    </cfRule>
  </conditionalFormatting>
  <conditionalFormatting sqref="M257">
    <cfRule type="expression" dxfId="62" priority="63" stopIfTrue="1">
      <formula>AB257&lt;&gt;0</formula>
    </cfRule>
  </conditionalFormatting>
  <conditionalFormatting sqref="N257">
    <cfRule type="expression" dxfId="61" priority="62" stopIfTrue="1">
      <formula>AC257&lt;&gt;0</formula>
    </cfRule>
  </conditionalFormatting>
  <conditionalFormatting sqref="M258">
    <cfRule type="expression" dxfId="60" priority="61" stopIfTrue="1">
      <formula>AB258&lt;&gt;0</formula>
    </cfRule>
  </conditionalFormatting>
  <conditionalFormatting sqref="N258">
    <cfRule type="expression" dxfId="59" priority="60" stopIfTrue="1">
      <formula>AC258&lt;&gt;0</formula>
    </cfRule>
  </conditionalFormatting>
  <conditionalFormatting sqref="M259">
    <cfRule type="expression" dxfId="58" priority="59" stopIfTrue="1">
      <formula>AB259&lt;&gt;0</formula>
    </cfRule>
  </conditionalFormatting>
  <conditionalFormatting sqref="N259">
    <cfRule type="expression" dxfId="57" priority="58" stopIfTrue="1">
      <formula>AC259&lt;&gt;0</formula>
    </cfRule>
  </conditionalFormatting>
  <conditionalFormatting sqref="M260">
    <cfRule type="expression" dxfId="56" priority="57" stopIfTrue="1">
      <formula>AB260&lt;&gt;0</formula>
    </cfRule>
  </conditionalFormatting>
  <conditionalFormatting sqref="N260">
    <cfRule type="expression" dxfId="55" priority="56" stopIfTrue="1">
      <formula>AC260&lt;&gt;0</formula>
    </cfRule>
  </conditionalFormatting>
  <conditionalFormatting sqref="M261">
    <cfRule type="expression" dxfId="54" priority="55" stopIfTrue="1">
      <formula>AB261&lt;&gt;0</formula>
    </cfRule>
  </conditionalFormatting>
  <conditionalFormatting sqref="N261">
    <cfRule type="expression" dxfId="53" priority="54" stopIfTrue="1">
      <formula>AC261&lt;&gt;0</formula>
    </cfRule>
  </conditionalFormatting>
  <conditionalFormatting sqref="M262">
    <cfRule type="expression" dxfId="52" priority="53" stopIfTrue="1">
      <formula>AB262&lt;&gt;0</formula>
    </cfRule>
  </conditionalFormatting>
  <conditionalFormatting sqref="N262">
    <cfRule type="expression" dxfId="51" priority="52" stopIfTrue="1">
      <formula>AC262&lt;&gt;0</formula>
    </cfRule>
  </conditionalFormatting>
  <conditionalFormatting sqref="M263">
    <cfRule type="expression" dxfId="50" priority="51" stopIfTrue="1">
      <formula>AB263&lt;&gt;0</formula>
    </cfRule>
  </conditionalFormatting>
  <conditionalFormatting sqref="N263">
    <cfRule type="expression" dxfId="49" priority="50" stopIfTrue="1">
      <formula>AC263&lt;&gt;0</formula>
    </cfRule>
  </conditionalFormatting>
  <conditionalFormatting sqref="M264">
    <cfRule type="expression" dxfId="48" priority="49" stopIfTrue="1">
      <formula>AB264&lt;&gt;0</formula>
    </cfRule>
  </conditionalFormatting>
  <conditionalFormatting sqref="N264">
    <cfRule type="expression" dxfId="47" priority="48" stopIfTrue="1">
      <formula>AC264&lt;&gt;0</formula>
    </cfRule>
  </conditionalFormatting>
  <conditionalFormatting sqref="M265">
    <cfRule type="expression" dxfId="46" priority="47" stopIfTrue="1">
      <formula>AB265&lt;&gt;0</formula>
    </cfRule>
  </conditionalFormatting>
  <conditionalFormatting sqref="N265">
    <cfRule type="expression" dxfId="45" priority="46" stopIfTrue="1">
      <formula>AC265&lt;&gt;0</formula>
    </cfRule>
  </conditionalFormatting>
  <conditionalFormatting sqref="M266">
    <cfRule type="expression" dxfId="44" priority="45" stopIfTrue="1">
      <formula>AB266&lt;&gt;0</formula>
    </cfRule>
  </conditionalFormatting>
  <conditionalFormatting sqref="N266">
    <cfRule type="expression" dxfId="43" priority="44" stopIfTrue="1">
      <formula>AC266&lt;&gt;0</formula>
    </cfRule>
  </conditionalFormatting>
  <conditionalFormatting sqref="M267">
    <cfRule type="expression" dxfId="42" priority="43" stopIfTrue="1">
      <formula>AB267&lt;&gt;0</formula>
    </cfRule>
  </conditionalFormatting>
  <conditionalFormatting sqref="N267">
    <cfRule type="expression" dxfId="41" priority="42" stopIfTrue="1">
      <formula>AC267&lt;&gt;0</formula>
    </cfRule>
  </conditionalFormatting>
  <conditionalFormatting sqref="M268">
    <cfRule type="expression" dxfId="40" priority="41" stopIfTrue="1">
      <formula>AB268&lt;&gt;0</formula>
    </cfRule>
  </conditionalFormatting>
  <conditionalFormatting sqref="N268">
    <cfRule type="expression" dxfId="39" priority="40" stopIfTrue="1">
      <formula>AC268&lt;&gt;0</formula>
    </cfRule>
  </conditionalFormatting>
  <conditionalFormatting sqref="M269">
    <cfRule type="expression" dxfId="38" priority="39" stopIfTrue="1">
      <formula>AB269&lt;&gt;0</formula>
    </cfRule>
  </conditionalFormatting>
  <conditionalFormatting sqref="N269">
    <cfRule type="expression" dxfId="37" priority="38" stopIfTrue="1">
      <formula>AC269&lt;&gt;0</formula>
    </cfRule>
  </conditionalFormatting>
  <conditionalFormatting sqref="L270">
    <cfRule type="expression" dxfId="36" priority="37" stopIfTrue="1">
      <formula>希望&lt;&gt;0</formula>
    </cfRule>
  </conditionalFormatting>
  <conditionalFormatting sqref="M270">
    <cfRule type="expression" dxfId="35" priority="36" stopIfTrue="1">
      <formula>AB270&lt;&gt;0</formula>
    </cfRule>
  </conditionalFormatting>
  <conditionalFormatting sqref="L271:L280">
    <cfRule type="expression" dxfId="34" priority="35" stopIfTrue="1">
      <formula>希望&lt;&gt;0</formula>
    </cfRule>
  </conditionalFormatting>
  <conditionalFormatting sqref="M271">
    <cfRule type="expression" dxfId="33" priority="34" stopIfTrue="1">
      <formula>AB271&lt;&gt;0</formula>
    </cfRule>
  </conditionalFormatting>
  <conditionalFormatting sqref="N271">
    <cfRule type="expression" dxfId="32" priority="33" stopIfTrue="1">
      <formula>AC271&lt;&gt;0</formula>
    </cfRule>
  </conditionalFormatting>
  <conditionalFormatting sqref="M272">
    <cfRule type="expression" dxfId="31" priority="32" stopIfTrue="1">
      <formula>AB272&lt;&gt;0</formula>
    </cfRule>
  </conditionalFormatting>
  <conditionalFormatting sqref="N272">
    <cfRule type="expression" dxfId="30" priority="31" stopIfTrue="1">
      <formula>AC272&lt;&gt;0</formula>
    </cfRule>
  </conditionalFormatting>
  <conditionalFormatting sqref="M273">
    <cfRule type="expression" dxfId="29" priority="30" stopIfTrue="1">
      <formula>AB273&lt;&gt;0</formula>
    </cfRule>
  </conditionalFormatting>
  <conditionalFormatting sqref="N273">
    <cfRule type="expression" dxfId="28" priority="29" stopIfTrue="1">
      <formula>AC273&lt;&gt;0</formula>
    </cfRule>
  </conditionalFormatting>
  <conditionalFormatting sqref="M274">
    <cfRule type="expression" dxfId="27" priority="28" stopIfTrue="1">
      <formula>AB274&lt;&gt;0</formula>
    </cfRule>
  </conditionalFormatting>
  <conditionalFormatting sqref="N274">
    <cfRule type="expression" dxfId="26" priority="27" stopIfTrue="1">
      <formula>AC274&lt;&gt;0</formula>
    </cfRule>
  </conditionalFormatting>
  <conditionalFormatting sqref="M275">
    <cfRule type="expression" dxfId="25" priority="26" stopIfTrue="1">
      <formula>AB275&lt;&gt;0</formula>
    </cfRule>
  </conditionalFormatting>
  <conditionalFormatting sqref="N275">
    <cfRule type="expression" dxfId="24" priority="25" stopIfTrue="1">
      <formula>AC275&lt;&gt;0</formula>
    </cfRule>
  </conditionalFormatting>
  <conditionalFormatting sqref="M276">
    <cfRule type="expression" dxfId="23" priority="24" stopIfTrue="1">
      <formula>AB276&lt;&gt;0</formula>
    </cfRule>
  </conditionalFormatting>
  <conditionalFormatting sqref="N276">
    <cfRule type="expression" dxfId="22" priority="23" stopIfTrue="1">
      <formula>AC276&lt;&gt;0</formula>
    </cfRule>
  </conditionalFormatting>
  <conditionalFormatting sqref="M277">
    <cfRule type="expression" dxfId="21" priority="22" stopIfTrue="1">
      <formula>AB277&lt;&gt;0</formula>
    </cfRule>
  </conditionalFormatting>
  <conditionalFormatting sqref="N277">
    <cfRule type="expression" dxfId="20" priority="21" stopIfTrue="1">
      <formula>AC277&lt;&gt;0</formula>
    </cfRule>
  </conditionalFormatting>
  <conditionalFormatting sqref="M278">
    <cfRule type="expression" dxfId="19" priority="20" stopIfTrue="1">
      <formula>AB278&lt;&gt;0</formula>
    </cfRule>
  </conditionalFormatting>
  <conditionalFormatting sqref="N278">
    <cfRule type="expression" dxfId="18" priority="19" stopIfTrue="1">
      <formula>AC278&lt;&gt;0</formula>
    </cfRule>
  </conditionalFormatting>
  <conditionalFormatting sqref="M279">
    <cfRule type="expression" dxfId="17" priority="18" stopIfTrue="1">
      <formula>AB279&lt;&gt;0</formula>
    </cfRule>
  </conditionalFormatting>
  <conditionalFormatting sqref="N279">
    <cfRule type="expression" dxfId="16" priority="17" stopIfTrue="1">
      <formula>AC279&lt;&gt;0</formula>
    </cfRule>
  </conditionalFormatting>
  <conditionalFormatting sqref="M280">
    <cfRule type="expression" dxfId="15" priority="16" stopIfTrue="1">
      <formula>AB280&lt;&gt;0</formula>
    </cfRule>
  </conditionalFormatting>
  <conditionalFormatting sqref="N280">
    <cfRule type="expression" dxfId="14" priority="15" stopIfTrue="1">
      <formula>AC280&lt;&gt;0</formula>
    </cfRule>
  </conditionalFormatting>
  <conditionalFormatting sqref="R236:T238">
    <cfRule type="expression" dxfId="13" priority="14" stopIfTrue="1">
      <formula>AND($A236&lt;&gt;0,TRIM($R236)="")</formula>
    </cfRule>
  </conditionalFormatting>
  <conditionalFormatting sqref="U236:Y238">
    <cfRule type="expression" dxfId="12" priority="13" stopIfTrue="1">
      <formula>AND($A236&lt;&gt;0,TRIM($U236)="")</formula>
    </cfRule>
  </conditionalFormatting>
  <conditionalFormatting sqref="R239:T248">
    <cfRule type="expression" dxfId="11" priority="12" stopIfTrue="1">
      <formula>AND($A239&lt;&gt;0,TRIM($R239)="")</formula>
    </cfRule>
  </conditionalFormatting>
  <conditionalFormatting sqref="U239:Y248">
    <cfRule type="expression" dxfId="10" priority="11" stopIfTrue="1">
      <formula>AND($A239&lt;&gt;0,TRIM($U239)="")</formula>
    </cfRule>
  </conditionalFormatting>
  <conditionalFormatting sqref="R249:T269">
    <cfRule type="expression" dxfId="9" priority="10" stopIfTrue="1">
      <formula>AND($A249&lt;&gt;0,TRIM($R249)="")</formula>
    </cfRule>
  </conditionalFormatting>
  <conditionalFormatting sqref="U249:Y269">
    <cfRule type="expression" dxfId="8" priority="9" stopIfTrue="1">
      <formula>AND($A249&lt;&gt;0,TRIM($U249)="")</formula>
    </cfRule>
  </conditionalFormatting>
  <conditionalFormatting sqref="R270:T270">
    <cfRule type="expression" dxfId="7" priority="8" stopIfTrue="1">
      <formula>AND($A270&lt;&gt;0,TRIM($R270)="")</formula>
    </cfRule>
  </conditionalFormatting>
  <conditionalFormatting sqref="U270:Y270">
    <cfRule type="expression" dxfId="6" priority="7" stopIfTrue="1">
      <formula>AND($A270&lt;&gt;0,TRIM($U270)="")</formula>
    </cfRule>
  </conditionalFormatting>
  <conditionalFormatting sqref="R271:T278">
    <cfRule type="expression" dxfId="5" priority="6" stopIfTrue="1">
      <formula>AND($A271&lt;&gt;0,TRIM($R271)="")</formula>
    </cfRule>
  </conditionalFormatting>
  <conditionalFormatting sqref="U271:Y278">
    <cfRule type="expression" dxfId="4" priority="5" stopIfTrue="1">
      <formula>AND($A271&lt;&gt;0,TRIM($U271)="")</formula>
    </cfRule>
  </conditionalFormatting>
  <conditionalFormatting sqref="R279:T279">
    <cfRule type="expression" dxfId="3" priority="4" stopIfTrue="1">
      <formula>AND($A279&lt;&gt;0,TRIM($R279)="")</formula>
    </cfRule>
  </conditionalFormatting>
  <conditionalFormatting sqref="U279:Y279">
    <cfRule type="expression" dxfId="2" priority="3" stopIfTrue="1">
      <formula>AND($A279&lt;&gt;0,TRIM($U279)="")</formula>
    </cfRule>
  </conditionalFormatting>
  <conditionalFormatting sqref="R280:T280">
    <cfRule type="expression" dxfId="1" priority="2" stopIfTrue="1">
      <formula>AND($A280&lt;&gt;0,TRIM($R280)="")</formula>
    </cfRule>
  </conditionalFormatting>
  <conditionalFormatting sqref="U280:Y280">
    <cfRule type="expression" dxfId="0" priority="1" stopIfTrue="1">
      <formula>AND($A280&lt;&gt;0,TRIM($U280)="")</formula>
    </cfRule>
  </conditionalFormatting>
  <dataValidations count="230">
    <dataValidation type="whole" imeMode="halfAlpha" allowBlank="1" showInputMessage="1" showErrorMessage="1" error="7桁の数字を入力してください" sqref="I20:M20" xr:uid="{6BB67A2D-B38B-4B59-B589-82712071FCFF}">
      <formula1>0</formula1>
      <formula2>9999999</formula2>
    </dataValidation>
    <dataValidation errorStyle="warning" imeMode="hiragana" allowBlank="1" showInputMessage="1" showErrorMessage="1" sqref="I22:Y22" xr:uid="{D4C0A394-C79E-4641-A164-694159B5B35C}"/>
    <dataValidation errorStyle="warning" imeMode="fullKatakana" allowBlank="1" showInputMessage="1" showErrorMessage="1" sqref="I24:Y24" xr:uid="{82A1861E-1E5B-46E6-80B5-FBE7D2CB9A09}"/>
    <dataValidation errorStyle="warning" imeMode="hiragana" allowBlank="1" showInputMessage="1" showErrorMessage="1" sqref="I26:Y26" xr:uid="{5BF2899E-8532-42D6-A8FB-CA608295AE0C}"/>
    <dataValidation errorStyle="warning" imeMode="hiragana" allowBlank="1" showInputMessage="1" showErrorMessage="1" sqref="I28:Y28" xr:uid="{845535E8-D594-4CA6-BD97-8CF12E71A565}"/>
    <dataValidation errorStyle="warning" imeMode="fullKatakana" allowBlank="1" showInputMessage="1" showErrorMessage="1" sqref="I30:Y30" xr:uid="{57003217-78B9-4CE7-912C-8EC5826CBA3E}"/>
    <dataValidation errorStyle="warning" imeMode="hiragana" allowBlank="1" showInputMessage="1" showErrorMessage="1" sqref="I32:Y32" xr:uid="{61EC4126-A4A5-4CCB-8B37-5DC5D082FBC9}"/>
    <dataValidation errorStyle="warning" imeMode="halfAlpha" allowBlank="1" showInputMessage="1" showErrorMessage="1" sqref="I34:M34" xr:uid="{F9C8B875-9F36-427A-BE6D-E86B427A0478}"/>
    <dataValidation errorStyle="warning" imeMode="halfAlpha" allowBlank="1" showInputMessage="1" showErrorMessage="1" sqref="P34" xr:uid="{BA1F889E-55A9-45D5-8618-4BF8FB5D5984}"/>
    <dataValidation errorStyle="warning" imeMode="halfAlpha" allowBlank="1" showInputMessage="1" showErrorMessage="1" sqref="I36:M36" xr:uid="{CB1CED1C-8A06-47E9-9BBE-6DF56F308F33}"/>
    <dataValidation errorStyle="warning" imeMode="halfAlpha" allowBlank="1" showInputMessage="1" showErrorMessage="1" sqref="I38:Y38" xr:uid="{2E3DF326-D24A-43F5-8E34-EB7C80AD62C0}"/>
    <dataValidation type="list" imeMode="halfAlpha" allowBlank="1" showInputMessage="1" showErrorMessage="1" error="リストから選択してください" sqref="I40:M40" xr:uid="{B8A0400A-4CD3-4A6C-B8E4-8A9E0CE6F2C0}">
      <formula1>"一致する,一致しない"</formula1>
    </dataValidation>
    <dataValidation type="list" imeMode="halfAlpha" allowBlank="1" showInputMessage="1" showErrorMessage="1" error="リストから選択してください" sqref="I63:M63" xr:uid="{C5F0DE86-7E10-42A5-8EBF-C239772BAAB7}">
      <formula1>"しない,する"</formula1>
    </dataValidation>
    <dataValidation type="whole" imeMode="halfAlpha" allowBlank="1" showInputMessage="1" showErrorMessage="1" error="7桁の数字を入力してください" sqref="I69:M69" xr:uid="{879C65D9-DD42-4E1C-843D-BD56A6008938}">
      <formula1>0</formula1>
      <formula2>9999999</formula2>
    </dataValidation>
    <dataValidation errorStyle="warning" imeMode="hiragana" allowBlank="1" showInputMessage="1" showErrorMessage="1" sqref="I71:Y71" xr:uid="{0019285D-4661-4189-A2D7-E2D5D5316D3A}"/>
    <dataValidation errorStyle="warning" imeMode="fullKatakana" allowBlank="1" showInputMessage="1" showErrorMessage="1" sqref="I73:Y73" xr:uid="{D5E7E34C-E8DC-46ED-954C-113FA8AA9D98}"/>
    <dataValidation errorStyle="warning" imeMode="hiragana" allowBlank="1" showInputMessage="1" showErrorMessage="1" sqref="I75:Y75" xr:uid="{EB5CEE74-10F9-4364-A27B-8F1938B51843}"/>
    <dataValidation errorStyle="warning" imeMode="hiragana" allowBlank="1" showInputMessage="1" showErrorMessage="1" sqref="I77:Y77" xr:uid="{6FE91E8A-F77B-4775-83A5-20E8876466AB}"/>
    <dataValidation errorStyle="warning" imeMode="fullKatakana" allowBlank="1" showInputMessage="1" showErrorMessage="1" sqref="I79:Y79" xr:uid="{DCCD7F39-324F-4E78-BFB1-4C62E205C9CA}"/>
    <dataValidation errorStyle="warning" imeMode="hiragana" allowBlank="1" showInputMessage="1" showErrorMessage="1" sqref="I81:Y81" xr:uid="{A1BED58B-D33D-45D3-9EFB-5CA113C08EFD}"/>
    <dataValidation errorStyle="warning" imeMode="halfAlpha" allowBlank="1" showInputMessage="1" showErrorMessage="1" sqref="I83:M83" xr:uid="{9CAEFB56-22E6-4821-BB3F-83B778126E71}"/>
    <dataValidation errorStyle="warning" imeMode="halfAlpha" allowBlank="1" showInputMessage="1" showErrorMessage="1" sqref="P83" xr:uid="{55C165F2-83BE-4AB5-B3BE-335DAD789526}"/>
    <dataValidation errorStyle="warning" imeMode="halfAlpha" allowBlank="1" showInputMessage="1" showErrorMessage="1" sqref="I85:M85" xr:uid="{2D04DD1C-A48A-431A-89F9-8780A15C1EB9}"/>
    <dataValidation errorStyle="warning" imeMode="halfAlpha" allowBlank="1" showInputMessage="1" showErrorMessage="1" sqref="I87:Y87" xr:uid="{D7BD67A1-6B16-4282-BB70-90BC3C49A879}"/>
    <dataValidation errorStyle="warning" imeMode="hiragana" allowBlank="1" showInputMessage="1" showErrorMessage="1" sqref="I112:Y112" xr:uid="{B1B5CEC0-64D7-4E59-8363-F32223F0D2E9}"/>
    <dataValidation errorStyle="warning" imeMode="fullKatakana" allowBlank="1" showInputMessage="1" showErrorMessage="1" sqref="I114:Y114" xr:uid="{E38A943C-60C0-41AD-9F4F-8A7D39C6CC79}"/>
    <dataValidation errorStyle="warning" imeMode="hiragana" allowBlank="1" showInputMessage="1" showErrorMessage="1" sqref="I116:Y116" xr:uid="{F912CCBA-0972-4B41-892A-6E57A823A59D}"/>
    <dataValidation type="whole" imeMode="halfAlpha" allowBlank="1" showInputMessage="1" showErrorMessage="1" error="7桁の数字を入力してください" sqref="I118:M118" xr:uid="{81E01420-1CFF-4230-B96B-0223C522CA55}">
      <formula1>0</formula1>
      <formula2>9999999</formula2>
    </dataValidation>
    <dataValidation errorStyle="warning" imeMode="hiragana" allowBlank="1" showInputMessage="1" showErrorMessage="1" sqref="I120:Y120" xr:uid="{18ECF0B3-FF93-4AF6-881F-30AD608B8B67}"/>
    <dataValidation errorStyle="warning" imeMode="halfAlpha" allowBlank="1" showInputMessage="1" showErrorMessage="1" sqref="I122:M122" xr:uid="{E54B2B50-BB96-464A-BF87-55C729533FBA}"/>
    <dataValidation errorStyle="warning" imeMode="halfAlpha" allowBlank="1" showInputMessage="1" showErrorMessage="1" sqref="P122" xr:uid="{EDC4820A-EE71-476C-99F1-A8BD57176EB3}"/>
    <dataValidation errorStyle="warning" imeMode="halfAlpha" allowBlank="1" showInputMessage="1" showErrorMessage="1" sqref="I124:M124" xr:uid="{8AB4FFF8-AC87-4277-8C16-3EAE878778A2}"/>
    <dataValidation errorStyle="warning" imeMode="halfAlpha" allowBlank="1" showInputMessage="1" showErrorMessage="1" sqref="I126:Y126" xr:uid="{BF65E377-07AC-4D0D-964D-0C9D5FE65F01}"/>
    <dataValidation type="list" imeMode="halfAlpha" allowBlank="1" showInputMessage="1" showErrorMessage="1" error="リストから選択してください" sqref="I153:M153" xr:uid="{15E884D3-2AE1-4E67-9B31-1A0BF779773C}">
      <formula1>"しない,する"</formula1>
    </dataValidation>
    <dataValidation errorStyle="warning" imeMode="fullKatakana" allowBlank="1" showInputMessage="1" showErrorMessage="1" sqref="I155:Y155" xr:uid="{ADCB26BB-39C8-4B3A-8A20-35BC60DEC39F}"/>
    <dataValidation errorStyle="warning" imeMode="hiragana" allowBlank="1" showInputMessage="1" showErrorMessage="1" sqref="I157:Y157" xr:uid="{E67E3D1F-FFAA-45FA-B2B2-0ACD4A53A7AF}"/>
    <dataValidation errorStyle="warning" imeMode="halfAlpha" allowBlank="1" showInputMessage="1" showErrorMessage="1" sqref="I159:M159" xr:uid="{7583CB33-1E09-4F69-BED4-E3A83205B411}"/>
    <dataValidation type="whole" imeMode="halfAlpha" allowBlank="1" showInputMessage="1" showErrorMessage="1" error="7桁の数字を入力してください" sqref="I161:M161" xr:uid="{E9775245-08AF-4593-996C-1448F930BF62}">
      <formula1>0</formula1>
      <formula2>9999999</formula2>
    </dataValidation>
    <dataValidation errorStyle="warning" imeMode="hiragana" allowBlank="1" showInputMessage="1" showErrorMessage="1" sqref="I163:Y163" xr:uid="{F30EFAE0-8E21-41DE-B7FF-9D495CBBD203}"/>
    <dataValidation errorStyle="warning" imeMode="halfAlpha" allowBlank="1" showInputMessage="1" showErrorMessage="1" sqref="I165:M165" xr:uid="{EC40083E-53B0-4E37-A7B4-68CE3A60513F}"/>
    <dataValidation errorStyle="warning" imeMode="halfAlpha" allowBlank="1" showInputMessage="1" showErrorMessage="1" sqref="I167:M167" xr:uid="{E05F6EF6-E6FC-492B-9FAB-FB7865818270}"/>
    <dataValidation errorStyle="warning" imeMode="halfAlpha" allowBlank="1" showInputMessage="1" showErrorMessage="1" sqref="I169:Y169" xr:uid="{D13E0267-0CD3-499F-81B6-A529E188A5E5}"/>
    <dataValidation type="whole" imeMode="halfAlpha" allowBlank="1" showInputMessage="1" showErrorMessage="1" error="有効な数字を入力してください" sqref="I176:M176" xr:uid="{AC47C899-A496-475A-A621-C86BF09221E7}">
      <formula1>0</formula1>
      <formula2>9999999999</formula2>
    </dataValidation>
    <dataValidation type="date" imeMode="halfAlpha" allowBlank="1" showInputMessage="1" showErrorMessage="1" error="有効な日付を入力してください" sqref="I178:M178" xr:uid="{E856F8F9-214A-481B-8DD2-7C20A132CD99}">
      <formula1>92</formula1>
      <formula2>73415</formula2>
    </dataValidation>
    <dataValidation type="date" imeMode="halfAlpha" allowBlank="1" showInputMessage="1" showErrorMessage="1" error="有効な日付を入力してください" sqref="I180:M180" xr:uid="{B4B56A7F-12FA-4C42-895A-B168CC2CB097}">
      <formula1>92</formula1>
      <formula2>73415</formula2>
    </dataValidation>
    <dataValidation type="date" imeMode="halfAlpha" allowBlank="1" showInputMessage="1" showErrorMessage="1" error="有効な日付を入力してください" sqref="I182:M182" xr:uid="{F9A1EE6C-59D8-4EF4-BAC9-4BF6AA6CD57B}">
      <formula1>92</formula1>
      <formula2>73415</formula2>
    </dataValidation>
    <dataValidation type="date" imeMode="halfAlpha" allowBlank="1" showInputMessage="1" showErrorMessage="1" error="有効な日付を入力してください" sqref="O182:R182" xr:uid="{52C8511F-D117-417D-8374-137CE5ABFF4A}">
      <formula1>92</formula1>
      <formula2>73415</formula2>
    </dataValidation>
    <dataValidation type="date" imeMode="halfAlpha" allowBlank="1" showInputMessage="1" showErrorMessage="1" error="有効な日付を入力してください" sqref="I184:M184" xr:uid="{77ACBA87-28CD-4907-8FCA-D093EE47DBC8}">
      <formula1>92</formula1>
      <formula2>73415</formula2>
    </dataValidation>
    <dataValidation type="whole" imeMode="halfAlpha" allowBlank="1" showInputMessage="1" showErrorMessage="1" error="有効な数字を入力してください" sqref="I187:M187" xr:uid="{423AC962-58FD-40CB-8EFB-DD156333096A}">
      <formula1>0</formula1>
      <formula2>9999999999</formula2>
    </dataValidation>
    <dataValidation type="whole" imeMode="halfAlpha" allowBlank="1" showInputMessage="1" showErrorMessage="1" error="有効な数字を入力してください" sqref="I188:M188" xr:uid="{AEB753E2-7342-4731-8DC8-F757B198B520}">
      <formula1>0</formula1>
      <formula2>9999999999</formula2>
    </dataValidation>
    <dataValidation type="whole" imeMode="halfAlpha" allowBlank="1" showInputMessage="1" showErrorMessage="1" error="有効な数字を入力してください" sqref="I189:M189" xr:uid="{6660B195-E664-455F-B860-E47B9A16084F}">
      <formula1>0</formula1>
      <formula2>9999999999</formula2>
    </dataValidation>
    <dataValidation type="whole" imeMode="halfAlpha" allowBlank="1" showInputMessage="1" showErrorMessage="1" error="有効な数字を入力してください" sqref="I191:M191" xr:uid="{8DD83E47-42A7-43D6-BD5E-8F8D1489CD8B}">
      <formula1>0</formula1>
      <formula2>9999999999</formula2>
    </dataValidation>
    <dataValidation type="whole" imeMode="halfAlpha" allowBlank="1" showInputMessage="1" showErrorMessage="1" error="有効な数字を入力してください" sqref="I192:M192" xr:uid="{A451EE91-FB24-4DE2-A106-B7A71410A1DD}">
      <formula1>0</formula1>
      <formula2>9999999999</formula2>
    </dataValidation>
    <dataValidation type="whole" imeMode="halfAlpha" allowBlank="1" showInputMessage="1" showErrorMessage="1" error="有効な数字を入力してください。10兆円以上になる場合は、9,999,999,999と入力してください" sqref="I196:M196" xr:uid="{F2DFBBD0-DA58-4889-BF57-05E385F5AEA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7:M197" xr:uid="{612386F4-CD16-4CB6-87E3-EDB52990C3E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8:M198" xr:uid="{12DB2EE6-6E57-4E92-8B30-50D2857EDA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9:M199" xr:uid="{04BABA62-8D6B-4E7B-8426-E37DF123E8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4:M204" xr:uid="{31D7F44A-FFFE-4799-B765-8F7B7759B4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5:M205" xr:uid="{5B08BC53-3A2D-48A2-8191-47152344237A}">
      <formula1>-9999999999</formula1>
      <formula2>9999999999</formula2>
    </dataValidation>
    <dataValidation type="date" imeMode="halfAlpha" allowBlank="1" showInputMessage="1" showErrorMessage="1" error="有効な日付を入力してください" sqref="K215:M215" xr:uid="{8471ECFC-10AD-4CF0-8F30-449C5088F54F}">
      <formula1>92</formula1>
      <formula2>73415</formula2>
    </dataValidation>
    <dataValidation type="date" imeMode="halfAlpha" allowBlank="1" showInputMessage="1" showErrorMessage="1" error="有効な日付を入力してください" sqref="K216:M216" xr:uid="{B75FA486-A4A7-4FEC-874C-0CDAFE5B5E69}">
      <formula1>92</formula1>
      <formula2>73415</formula2>
    </dataValidation>
    <dataValidation type="date" imeMode="halfAlpha" allowBlank="1" showInputMessage="1" showErrorMessage="1" error="有効な日付を入力してください" sqref="O215" xr:uid="{D9D7EBAA-9824-4148-AC52-9F4ACF1A2A0B}">
      <formula1>92</formula1>
      <formula2>73415</formula2>
    </dataValidation>
    <dataValidation type="date" imeMode="halfAlpha" allowBlank="1" showInputMessage="1" showErrorMessage="1" error="有効な日付を入力してください" sqref="O216" xr:uid="{14E12956-075A-4132-8750-BD9943C08A69}">
      <formula1>92</formula1>
      <formula2>73415</formula2>
    </dataValidation>
    <dataValidation type="date" imeMode="halfAlpha" allowBlank="1" showInputMessage="1" showErrorMessage="1" error="有効な日付を入力してください" sqref="Q215" xr:uid="{6D64A56C-AB95-4BA0-811B-684B7D24808E}">
      <formula1>92</formula1>
      <formula2>73415</formula2>
    </dataValidation>
    <dataValidation type="date" imeMode="halfAlpha" allowBlank="1" showInputMessage="1" showErrorMessage="1" error="有効な日付を入力してください" sqref="Q216" xr:uid="{E2D205CB-926B-4389-9170-11B29F25F254}">
      <formula1>92</formula1>
      <formula2>73415</formula2>
    </dataValidation>
    <dataValidation type="date" imeMode="halfAlpha" allowBlank="1" showInputMessage="1" showErrorMessage="1" error="有効な日付を入力してください" sqref="S215" xr:uid="{1F452EF0-BA1A-4FF7-8586-BE99D4C6005C}">
      <formula1>92</formula1>
      <formula2>73415</formula2>
    </dataValidation>
    <dataValidation type="date" imeMode="halfAlpha" allowBlank="1" showInputMessage="1" showErrorMessage="1" error="有効な日付を入力してください" sqref="S216" xr:uid="{703B81BD-FC99-4B6E-954D-9A432B80D8B3}">
      <formula1>92</formula1>
      <formula2>73415</formula2>
    </dataValidation>
    <dataValidation type="whole" imeMode="halfAlpha" allowBlank="1" showInputMessage="1" showErrorMessage="1" error="有効な数字を入力してください。10兆円以上になる場合は、9,999,999,999と入力してください" sqref="K217:N217" xr:uid="{46521642-50D9-4758-96D9-69EB0752E7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7:P217" xr:uid="{9266E4AC-0AC8-4ABB-B729-D1C2BDED71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7:R217" xr:uid="{3258685A-376F-455A-836E-CBAD1837AD2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7:T217" xr:uid="{FEF21302-3B29-4EF1-ACC6-8F06F82A3B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7:Y217" xr:uid="{C1E71CC5-D737-4200-8C74-256A564595F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8:N218" xr:uid="{BD1A3196-81C8-4EE6-A449-0F7FCBBD44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8:P218" xr:uid="{2FD7D1FB-C838-4B66-8A7D-D598CC14DC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8:R218" xr:uid="{F95BF685-C1B1-4C9A-ABF3-925D66F991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8:T218" xr:uid="{E11B3ADD-F1AE-4222-A5F8-61DB01405F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8:Y218" xr:uid="{772A250F-8BC1-4D2B-883A-9AAC39AEA0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9:N219" xr:uid="{9DB00C79-5BF7-4AAB-9AB2-5B10BD3B3D8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9:P219" xr:uid="{115EC740-0013-429D-B7F7-1DDE6D30744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9:R219" xr:uid="{38C75B83-2C3B-4B6E-88B2-49393569D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9:T219" xr:uid="{218E6658-D53C-4D64-BC1E-8D0C1C167B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9:Y219" xr:uid="{A694C8C2-5CDF-4141-88C7-7BC280BB6C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0:N220" xr:uid="{E3BC50C8-36D3-43C0-A95C-6E30A8F5C39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0:P220" xr:uid="{43A20D58-CE88-4D66-AA11-B7CEB29E632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0:R220" xr:uid="{08DF4CFB-6EE8-4AFD-9EBC-77F44A8B2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0:T220" xr:uid="{0009208A-A32D-4CEB-9763-21EBF99A83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0:Y220" xr:uid="{10FF7C2C-B21E-4FA8-B98E-A1D72CADC51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1:N221" xr:uid="{BE8B825D-B272-4843-AC79-9A37D59AFDC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1:P221" xr:uid="{141B56F1-EAB0-4E12-98B4-719D5C2631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1:R221" xr:uid="{BB1E614A-D4FD-497E-87A4-47D529C2E6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1:T221" xr:uid="{E6F797C2-14B6-46C1-AD66-010BF0272B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1:Y221" xr:uid="{F420E11F-9FF5-47F1-8886-9DC1F66BFC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2:N222" xr:uid="{53BD8554-833C-4837-A3F0-29FC415EF19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2:P222" xr:uid="{A6D4CE43-D6B6-4DA4-9A9B-61006C1229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2:R222" xr:uid="{B50A9320-C07A-4491-93E7-72F6C9F9CC4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2:T222" xr:uid="{98D40748-1EEF-45DE-9378-3A1B2BE9D0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2:Y222" xr:uid="{9CDFCFFF-F123-4477-8253-E66277E0B429}">
      <formula1>-9999999999</formula1>
      <formula2>9999999999</formula2>
    </dataValidation>
    <dataValidation errorStyle="warning" imeMode="halfAlpha" allowBlank="1" showInputMessage="1" showErrorMessage="1" sqref="I230:M230" xr:uid="{E252843A-7330-4933-AF11-7C8F4458263B}"/>
    <dataValidation errorStyle="warning" imeMode="halfAlpha" allowBlank="1" showInputMessage="1" showErrorMessage="1" sqref="I232:M232" xr:uid="{32D00412-A2BC-486D-AB4C-4FEDF81DB8F4}"/>
    <dataValidation type="list" imeMode="halfAlpha" allowBlank="1" showInputMessage="1" showErrorMessage="1" error="リストから選択してください" sqref="L236:L238" xr:uid="{B49AD1E2-90F5-4832-9D0B-F86379629805}">
      <formula1>"○,　"</formula1>
    </dataValidation>
    <dataValidation type="list" imeMode="halfAlpha" allowBlank="1" showInputMessage="1" showErrorMessage="1" error="リストから選択してください" sqref="M236" xr:uid="{90942C7F-0F5A-4170-B213-7A89CDFE8642}">
      <formula1>"○,　"</formula1>
    </dataValidation>
    <dataValidation type="list" imeMode="halfAlpha" allowBlank="1" showInputMessage="1" showErrorMessage="1" error="リストから選択してください" sqref="M237" xr:uid="{52450333-B920-4D7E-B983-9A6BA1C3E212}">
      <formula1>"○,　"</formula1>
    </dataValidation>
    <dataValidation type="list" imeMode="halfAlpha" allowBlank="1" showInputMessage="1" showErrorMessage="1" error="リストから選択してください" sqref="M238" xr:uid="{26D8E3AC-5DB1-46F8-8FDB-1A8647BD792F}">
      <formula1>"○,　"</formula1>
    </dataValidation>
    <dataValidation type="list" imeMode="halfAlpha" allowBlank="1" showInputMessage="1" showErrorMessage="1" error="リストから選択してください" sqref="L239:L248" xr:uid="{9F8A1A9B-7762-40E5-B899-FA1C82A96244}">
      <formula1>"○,　"</formula1>
    </dataValidation>
    <dataValidation type="list" imeMode="halfAlpha" allowBlank="1" showInputMessage="1" showErrorMessage="1" error="リストから選択してください" sqref="M239" xr:uid="{FFDFA273-0DFE-43C2-B00A-2F268CA82B00}">
      <formula1>"○,　"</formula1>
    </dataValidation>
    <dataValidation type="list" imeMode="halfAlpha" allowBlank="1" showInputMessage="1" showErrorMessage="1" error="リストから選択してください" sqref="M240" xr:uid="{3ECCE058-F8EB-4881-81C8-34744A86606D}">
      <formula1>"○,　"</formula1>
    </dataValidation>
    <dataValidation type="list" imeMode="halfAlpha" allowBlank="1" showInputMessage="1" showErrorMessage="1" error="リストから選択してください" sqref="M241" xr:uid="{9E9B8853-7B64-42F6-9ACA-801861F992F6}">
      <formula1>"○,　"</formula1>
    </dataValidation>
    <dataValidation type="list" imeMode="halfAlpha" allowBlank="1" showInputMessage="1" showErrorMessage="1" error="リストから選択してください" sqref="M242" xr:uid="{15F992C2-5E6E-44A2-AC89-26B4CF2B5425}">
      <formula1>"○,　"</formula1>
    </dataValidation>
    <dataValidation type="list" imeMode="halfAlpha" allowBlank="1" showInputMessage="1" showErrorMessage="1" error="リストから選択してください" sqref="M243" xr:uid="{9FDFBDE4-A58A-4D47-8F39-61B37C94C74D}">
      <formula1>"○,　"</formula1>
    </dataValidation>
    <dataValidation type="list" imeMode="halfAlpha" allowBlank="1" showInputMessage="1" showErrorMessage="1" error="リストから選択してください" sqref="M244" xr:uid="{361F606A-F567-436C-AECF-DCA481FC9523}">
      <formula1>"○,　"</formula1>
    </dataValidation>
    <dataValidation type="list" imeMode="halfAlpha" allowBlank="1" showInputMessage="1" showErrorMessage="1" error="リストから選択してください" sqref="M245" xr:uid="{3555AC9A-4559-4474-8FFD-F6DB2E44D95F}">
      <formula1>"○,　"</formula1>
    </dataValidation>
    <dataValidation type="list" imeMode="halfAlpha" allowBlank="1" showInputMessage="1" showErrorMessage="1" error="リストから選択してください" sqref="M246" xr:uid="{3496D6D8-9B26-4120-97C5-F40E7FEFC82A}">
      <formula1>"○,　"</formula1>
    </dataValidation>
    <dataValidation type="list" imeMode="halfAlpha" allowBlank="1" showInputMessage="1" showErrorMessage="1" error="リストから選択してください" sqref="M247" xr:uid="{B63AA073-D0D9-4A08-BCA7-DF6FC912F90E}">
      <formula1>"○,　"</formula1>
    </dataValidation>
    <dataValidation type="list" imeMode="halfAlpha" allowBlank="1" showInputMessage="1" showErrorMessage="1" error="リストから選択してください" sqref="M248" xr:uid="{B2E532DE-11D3-4D31-BB7C-EBDCF1F72B14}">
      <formula1>"○,　"</formula1>
    </dataValidation>
    <dataValidation type="list" imeMode="halfAlpha" allowBlank="1" showInputMessage="1" showErrorMessage="1" error="リストから選択してください" sqref="L249:L269" xr:uid="{BF20133F-3EB1-4F6A-B46C-B08C4193436E}">
      <formula1>"○,　"</formula1>
    </dataValidation>
    <dataValidation type="list" imeMode="halfAlpha" allowBlank="1" showInputMessage="1" showErrorMessage="1" error="リストから選択してください" sqref="M249" xr:uid="{BA246637-8441-4471-B22F-0A9248AD46B6}">
      <formula1>"○,　"</formula1>
    </dataValidation>
    <dataValidation type="list" imeMode="halfAlpha" allowBlank="1" showInputMessage="1" showErrorMessage="1" error="リストから選択してください" sqref="N249" xr:uid="{1FF8AABA-4D4D-4CCD-8257-5F9B8CFDFFFD}">
      <formula1>"○,　"</formula1>
    </dataValidation>
    <dataValidation type="list" imeMode="halfAlpha" allowBlank="1" showInputMessage="1" showErrorMessage="1" error="リストから選択してください" sqref="M250" xr:uid="{E8EDE4F7-6EDA-45A9-AE1E-B1D88FF8863D}">
      <formula1>"○,　"</formula1>
    </dataValidation>
    <dataValidation type="list" imeMode="halfAlpha" allowBlank="1" showInputMessage="1" showErrorMessage="1" error="リストから選択してください" sqref="N250" xr:uid="{B2612D56-510C-4608-B7DF-4E767B7B6900}">
      <formula1>"○,　"</formula1>
    </dataValidation>
    <dataValidation type="list" imeMode="halfAlpha" allowBlank="1" showInputMessage="1" showErrorMessage="1" error="リストから選択してください" sqref="M251" xr:uid="{DAE5DEDB-DA1B-490D-B4E8-7FB43E97A639}">
      <formula1>"○,　"</formula1>
    </dataValidation>
    <dataValidation type="list" imeMode="halfAlpha" allowBlank="1" showInputMessage="1" showErrorMessage="1" error="リストから選択してください" sqref="N251" xr:uid="{ACC24B8C-A95B-4789-9927-C588057E4CD4}">
      <formula1>"○,　"</formula1>
    </dataValidation>
    <dataValidation type="list" imeMode="halfAlpha" allowBlank="1" showInputMessage="1" showErrorMessage="1" error="リストから選択してください" sqref="M252" xr:uid="{1234A915-2088-4FBE-9A74-37E2ECF62D74}">
      <formula1>"○,　"</formula1>
    </dataValidation>
    <dataValidation type="list" imeMode="halfAlpha" allowBlank="1" showInputMessage="1" showErrorMessage="1" error="リストから選択してください" sqref="N252" xr:uid="{17614EEA-062E-46CC-849D-60FA822C7C66}">
      <formula1>"○,　"</formula1>
    </dataValidation>
    <dataValidation type="list" imeMode="halfAlpha" allowBlank="1" showInputMessage="1" showErrorMessage="1" error="リストから選択してください" sqref="M253" xr:uid="{F384FC47-E325-467E-A665-78FCB933DD8A}">
      <formula1>"○,　"</formula1>
    </dataValidation>
    <dataValidation type="list" imeMode="halfAlpha" allowBlank="1" showInputMessage="1" showErrorMessage="1" error="リストから選択してください" sqref="N253" xr:uid="{D787A219-E51D-4A76-9362-2726A4093FA2}">
      <formula1>"○,　"</formula1>
    </dataValidation>
    <dataValidation type="list" imeMode="halfAlpha" allowBlank="1" showInputMessage="1" showErrorMessage="1" error="リストから選択してください" sqref="M254" xr:uid="{5395E0F9-981F-4C14-A740-869DC8548F33}">
      <formula1>"○,　"</formula1>
    </dataValidation>
    <dataValidation type="list" imeMode="halfAlpha" allowBlank="1" showInputMessage="1" showErrorMessage="1" error="リストから選択してください" sqref="N254" xr:uid="{BF46B3C9-6982-431D-BE68-D86CC45C4BFA}">
      <formula1>"○,　"</formula1>
    </dataValidation>
    <dataValidation type="list" imeMode="halfAlpha" allowBlank="1" showInputMessage="1" showErrorMessage="1" error="リストから選択してください" sqref="M255" xr:uid="{C622752F-F87D-47C9-8E84-BEF8D103FAE1}">
      <formula1>"○,　"</formula1>
    </dataValidation>
    <dataValidation type="list" imeMode="halfAlpha" allowBlank="1" showInputMessage="1" showErrorMessage="1" error="リストから選択してください" sqref="N255" xr:uid="{04151521-8474-4E80-A611-87CAFCEB19E5}">
      <formula1>"○,　"</formula1>
    </dataValidation>
    <dataValidation type="list" imeMode="halfAlpha" allowBlank="1" showInputMessage="1" showErrorMessage="1" error="リストから選択してください" sqref="M256" xr:uid="{C689AC97-279B-464A-9FD8-78F2D03CC934}">
      <formula1>"○,　"</formula1>
    </dataValidation>
    <dataValidation type="list" imeMode="halfAlpha" allowBlank="1" showInputMessage="1" showErrorMessage="1" error="リストから選択してください" sqref="N256" xr:uid="{6AE6F19C-5296-4330-9F49-4ED92029899B}">
      <formula1>"○,　"</formula1>
    </dataValidation>
    <dataValidation type="list" imeMode="halfAlpha" allowBlank="1" showInputMessage="1" showErrorMessage="1" error="リストから選択してください" sqref="M257" xr:uid="{F233F767-9B7C-4B78-8380-CC9D4FD12656}">
      <formula1>"○,　"</formula1>
    </dataValidation>
    <dataValidation type="list" imeMode="halfAlpha" allowBlank="1" showInputMessage="1" showErrorMessage="1" error="リストから選択してください" sqref="N257" xr:uid="{FA283FE4-8289-48D2-9DCD-EF7853EF2B7A}">
      <formula1>"○,　"</formula1>
    </dataValidation>
    <dataValidation type="list" imeMode="halfAlpha" allowBlank="1" showInputMessage="1" showErrorMessage="1" error="リストから選択してください" sqref="M258" xr:uid="{63D75930-F2D2-4D31-A267-C0206F1DE68E}">
      <formula1>"○,　"</formula1>
    </dataValidation>
    <dataValidation type="list" imeMode="halfAlpha" allowBlank="1" showInputMessage="1" showErrorMessage="1" error="リストから選択してください" sqref="N258" xr:uid="{80FC74A9-FDF6-4397-8B0E-AA0C0BEE5419}">
      <formula1>"○,　"</formula1>
    </dataValidation>
    <dataValidation type="list" imeMode="halfAlpha" allowBlank="1" showInputMessage="1" showErrorMessage="1" error="リストから選択してください" sqref="M259" xr:uid="{D764610E-34B0-4B33-8E20-EA2A5EF6A7E1}">
      <formula1>"○,　"</formula1>
    </dataValidation>
    <dataValidation type="list" imeMode="halfAlpha" allowBlank="1" showInputMessage="1" showErrorMessage="1" error="リストから選択してください" sqref="N259" xr:uid="{F56821F2-1184-404D-905C-CC2B332B3863}">
      <formula1>"○,　"</formula1>
    </dataValidation>
    <dataValidation type="list" imeMode="halfAlpha" allowBlank="1" showInputMessage="1" showErrorMessage="1" error="リストから選択してください" sqref="M260" xr:uid="{A10D5F3A-64F7-4A13-8194-7B1D08C07057}">
      <formula1>"○,　"</formula1>
    </dataValidation>
    <dataValidation type="list" imeMode="halfAlpha" allowBlank="1" showInputMessage="1" showErrorMessage="1" error="リストから選択してください" sqref="N260" xr:uid="{8BC0B823-E0DE-46CA-9022-1ACE03880194}">
      <formula1>"○,　"</formula1>
    </dataValidation>
    <dataValidation type="list" imeMode="halfAlpha" allowBlank="1" showInputMessage="1" showErrorMessage="1" error="リストから選択してください" sqref="M261" xr:uid="{04A989A1-ECBD-4A11-98D7-C0EF87C37556}">
      <formula1>"○,　"</formula1>
    </dataValidation>
    <dataValidation type="list" imeMode="halfAlpha" allowBlank="1" showInputMessage="1" showErrorMessage="1" error="リストから選択してください" sqref="N261" xr:uid="{4DD852B0-FE6F-4819-A90B-F896E628CDE5}">
      <formula1>"○,　"</formula1>
    </dataValidation>
    <dataValidation type="list" imeMode="halfAlpha" allowBlank="1" showInputMessage="1" showErrorMessage="1" error="リストから選択してください" sqref="M262" xr:uid="{DC251729-B71E-48FD-96F7-C8E245C25F05}">
      <formula1>"○,　"</formula1>
    </dataValidation>
    <dataValidation type="list" imeMode="halfAlpha" allowBlank="1" showInputMessage="1" showErrorMessage="1" error="リストから選択してください" sqref="N262" xr:uid="{56A36A7D-4A96-4F2B-A592-25449897043A}">
      <formula1>"○,　"</formula1>
    </dataValidation>
    <dataValidation type="list" imeMode="halfAlpha" allowBlank="1" showInputMessage="1" showErrorMessage="1" error="リストから選択してください" sqref="M263" xr:uid="{4D34827E-0A2B-4B49-A033-E5883E72BCFD}">
      <formula1>"○,　"</formula1>
    </dataValidation>
    <dataValidation type="list" imeMode="halfAlpha" allowBlank="1" showInputMessage="1" showErrorMessage="1" error="リストから選択してください" sqref="N263" xr:uid="{8A440E64-6DE7-4B04-8F06-64039B0A8C78}">
      <formula1>"○,　"</formula1>
    </dataValidation>
    <dataValidation type="list" imeMode="halfAlpha" allowBlank="1" showInputMessage="1" showErrorMessage="1" error="リストから選択してください" sqref="M264" xr:uid="{531C7C25-D30E-41E0-89AA-EA0E702D6C59}">
      <formula1>"○,　"</formula1>
    </dataValidation>
    <dataValidation type="list" imeMode="halfAlpha" allowBlank="1" showInputMessage="1" showErrorMessage="1" error="リストから選択してください" sqref="N264" xr:uid="{6AFA8B2C-11C5-46C4-BE0F-819C90426E64}">
      <formula1>"○,　"</formula1>
    </dataValidation>
    <dataValidation type="list" imeMode="halfAlpha" allowBlank="1" showInputMessage="1" showErrorMessage="1" error="リストから選択してください" sqref="M265" xr:uid="{4129DB92-FF5E-4751-B1C8-07CFB65B2AEB}">
      <formula1>"○,　"</formula1>
    </dataValidation>
    <dataValidation type="list" imeMode="halfAlpha" allowBlank="1" showInputMessage="1" showErrorMessage="1" error="リストから選択してください" sqref="N265" xr:uid="{2DB4F96A-AD83-4B04-AE16-FD79A4991E0B}">
      <formula1>"○,　"</formula1>
    </dataValidation>
    <dataValidation type="list" imeMode="halfAlpha" allowBlank="1" showInputMessage="1" showErrorMessage="1" error="リストから選択してください" sqref="M266" xr:uid="{EC457A32-64FF-4250-9503-ABC60C4BD27F}">
      <formula1>"○,　"</formula1>
    </dataValidation>
    <dataValidation type="list" imeMode="halfAlpha" allowBlank="1" showInputMessage="1" showErrorMessage="1" error="リストから選択してください" sqref="N266" xr:uid="{2DD073A3-4553-4C0F-A59C-44D36CE8FE9B}">
      <formula1>"○,　"</formula1>
    </dataValidation>
    <dataValidation type="list" imeMode="halfAlpha" allowBlank="1" showInputMessage="1" showErrorMessage="1" error="リストから選択してください" sqref="M267" xr:uid="{73383DBC-A145-46BF-B12A-A1A5E5EADBD6}">
      <formula1>"○,　"</formula1>
    </dataValidation>
    <dataValidation type="list" imeMode="halfAlpha" allowBlank="1" showInputMessage="1" showErrorMessage="1" error="リストから選択してください" sqref="N267" xr:uid="{4ED97B26-278E-46C1-98B0-9FE75378BD6B}">
      <formula1>"○,　"</formula1>
    </dataValidation>
    <dataValidation type="list" imeMode="halfAlpha" allowBlank="1" showInputMessage="1" showErrorMessage="1" error="リストから選択してください" sqref="M268" xr:uid="{2A92CD42-5203-484F-891D-0ED7C96DD3B8}">
      <formula1>"○,　"</formula1>
    </dataValidation>
    <dataValidation type="list" imeMode="halfAlpha" allowBlank="1" showInputMessage="1" showErrorMessage="1" error="リストから選択してください" sqref="N268" xr:uid="{89604646-7EFE-4CC5-876C-17E7221F4359}">
      <formula1>"○,　"</formula1>
    </dataValidation>
    <dataValidation type="list" imeMode="halfAlpha" allowBlank="1" showInputMessage="1" showErrorMessage="1" error="リストから選択してください" sqref="M269" xr:uid="{1C339B66-D500-450C-B845-C37ABFACB24D}">
      <formula1>"○,　"</formula1>
    </dataValidation>
    <dataValidation type="list" imeMode="halfAlpha" allowBlank="1" showInputMessage="1" showErrorMessage="1" error="リストから選択してください" sqref="N269" xr:uid="{683576D4-FFB4-41FB-A446-A4FFB9AA5E3D}">
      <formula1>"○,　"</formula1>
    </dataValidation>
    <dataValidation type="list" imeMode="halfAlpha" allowBlank="1" showInputMessage="1" showErrorMessage="1" error="リストから選択してください" sqref="L270" xr:uid="{24D4DEDD-7C09-46E3-B057-0399A2D86C2A}">
      <formula1>"○,　"</formula1>
    </dataValidation>
    <dataValidation type="list" imeMode="halfAlpha" allowBlank="1" showInputMessage="1" showErrorMessage="1" error="リストから選択してください" sqref="M270" xr:uid="{4454522A-C762-4463-8258-D113D3D46885}">
      <formula1>"○,　"</formula1>
    </dataValidation>
    <dataValidation type="list" imeMode="halfAlpha" allowBlank="1" showInputMessage="1" showErrorMessage="1" error="リストから選択してください" sqref="L271:L280" xr:uid="{A5D18441-B7E0-484A-A9E5-23251FD08877}">
      <formula1>"○,　"</formula1>
    </dataValidation>
    <dataValidation type="list" imeMode="halfAlpha" allowBlank="1" showInputMessage="1" showErrorMessage="1" error="リストから選択してください" sqref="M271" xr:uid="{543BF654-FBEC-47F9-9785-058AE985041B}">
      <formula1>"○,　"</formula1>
    </dataValidation>
    <dataValidation type="list" imeMode="halfAlpha" allowBlank="1" showInputMessage="1" showErrorMessage="1" error="リストから選択してください" sqref="N271" xr:uid="{0D7D6166-4D05-4531-888C-4C925F753EA0}">
      <formula1>"○,　"</formula1>
    </dataValidation>
    <dataValidation type="list" imeMode="halfAlpha" allowBlank="1" showInputMessage="1" showErrorMessage="1" error="リストから選択してください" sqref="M272" xr:uid="{FEF29DA3-B509-4AE6-B8F9-89D16057412F}">
      <formula1>"○,　"</formula1>
    </dataValidation>
    <dataValidation type="list" imeMode="halfAlpha" allowBlank="1" showInputMessage="1" showErrorMessage="1" error="リストから選択してください" sqref="N272" xr:uid="{6B897152-6D1C-4F48-B363-0764EE05EEEC}">
      <formula1>"○,　"</formula1>
    </dataValidation>
    <dataValidation type="list" imeMode="halfAlpha" allowBlank="1" showInputMessage="1" showErrorMessage="1" error="リストから選択してください" sqref="M273" xr:uid="{BBD1011B-BDDD-499D-8F43-DE3236D001A0}">
      <formula1>"○,　"</formula1>
    </dataValidation>
    <dataValidation type="list" imeMode="halfAlpha" allowBlank="1" showInputMessage="1" showErrorMessage="1" error="リストから選択してください" sqref="N273" xr:uid="{CB753E72-6125-4C40-BCA8-BF7423E60387}">
      <formula1>"○,　"</formula1>
    </dataValidation>
    <dataValidation type="list" imeMode="halfAlpha" allowBlank="1" showInputMessage="1" showErrorMessage="1" error="リストから選択してください" sqref="M274" xr:uid="{B67BB230-41DF-4D58-939A-53705970C968}">
      <formula1>"○,　"</formula1>
    </dataValidation>
    <dataValidation type="list" imeMode="halfAlpha" allowBlank="1" showInputMessage="1" showErrorMessage="1" error="リストから選択してください" sqref="N274" xr:uid="{6F766750-63CB-46E8-A22A-E65F5D99972E}">
      <formula1>"○,　"</formula1>
    </dataValidation>
    <dataValidation type="list" imeMode="halfAlpha" allowBlank="1" showInputMessage="1" showErrorMessage="1" error="リストから選択してください" sqref="M275" xr:uid="{8DC11A15-4BDD-4475-A465-D32DA5779F58}">
      <formula1>"○,　"</formula1>
    </dataValidation>
    <dataValidation type="list" imeMode="halfAlpha" allowBlank="1" showInputMessage="1" showErrorMessage="1" error="リストから選択してください" sqref="N275" xr:uid="{0EE2C5A0-CAE5-4C96-BF6D-54C298FC2AB4}">
      <formula1>"○,　"</formula1>
    </dataValidation>
    <dataValidation type="list" imeMode="halfAlpha" allowBlank="1" showInputMessage="1" showErrorMessage="1" error="リストから選択してください" sqref="M276" xr:uid="{3563CD6D-40A5-4A5D-9E92-C43467639C7C}">
      <formula1>"○,　"</formula1>
    </dataValidation>
    <dataValidation type="list" imeMode="halfAlpha" allowBlank="1" showInputMessage="1" showErrorMessage="1" error="リストから選択してください" sqref="N276" xr:uid="{0F8E1B0F-C60F-408F-99C2-D9DB867C1791}">
      <formula1>"○,　"</formula1>
    </dataValidation>
    <dataValidation type="list" imeMode="halfAlpha" allowBlank="1" showInputMessage="1" showErrorMessage="1" error="リストから選択してください" sqref="M277" xr:uid="{C6C9C732-2A57-440E-9152-F19E80072E75}">
      <formula1>"○,　"</formula1>
    </dataValidation>
    <dataValidation type="list" imeMode="halfAlpha" allowBlank="1" showInputMessage="1" showErrorMessage="1" error="リストから選択してください" sqref="N277" xr:uid="{6750256B-AE37-4DF9-9801-A53F771AA149}">
      <formula1>"○,　"</formula1>
    </dataValidation>
    <dataValidation type="list" imeMode="halfAlpha" allowBlank="1" showInputMessage="1" showErrorMessage="1" error="リストから選択してください" sqref="M278" xr:uid="{2221B601-4CC6-43E5-835F-DA4D6FC94D09}">
      <formula1>"○,　"</formula1>
    </dataValidation>
    <dataValidation type="list" imeMode="halfAlpha" allowBlank="1" showInputMessage="1" showErrorMessage="1" error="リストから選択してください" sqref="N278" xr:uid="{3DC01B67-C6D0-43B0-B5AA-2D801BA54378}">
      <formula1>"○,　"</formula1>
    </dataValidation>
    <dataValidation type="list" imeMode="halfAlpha" allowBlank="1" showInputMessage="1" showErrorMessage="1" error="リストから選択してください" sqref="M279" xr:uid="{073BC3BD-8BFF-4859-9E4A-F9F864C52C5E}">
      <formula1>"○,　"</formula1>
    </dataValidation>
    <dataValidation type="list" imeMode="halfAlpha" allowBlank="1" showInputMessage="1" showErrorMessage="1" error="リストから選択してください" sqref="N279" xr:uid="{0AB5E05A-AB05-483B-8120-452ED10CB4BE}">
      <formula1>"○,　"</formula1>
    </dataValidation>
    <dataValidation type="list" imeMode="halfAlpha" allowBlank="1" showInputMessage="1" showErrorMessage="1" error="リストから選択してください" sqref="M280" xr:uid="{1ECBE026-F486-4674-BF84-4C6AD2996C4F}">
      <formula1>"○,　"</formula1>
    </dataValidation>
    <dataValidation type="list" imeMode="halfAlpha" allowBlank="1" showInputMessage="1" showErrorMessage="1" error="リストから選択してください" sqref="N280" xr:uid="{18395655-F9BE-477C-AEE9-6741A2C3B36D}">
      <formula1>"○,　"</formula1>
    </dataValidation>
    <dataValidation errorStyle="warning" imeMode="halfAlpha" allowBlank="1" showInputMessage="1" showErrorMessage="1" sqref="R236:T238" xr:uid="{344E3A60-6A16-43DF-9657-AEBE50472F68}"/>
    <dataValidation type="date" imeMode="halfAlpha" allowBlank="1" showInputMessage="1" showErrorMessage="1" error="有効な日付を入力してください" sqref="U236:Y238" xr:uid="{C6634CD7-6F39-433E-A9AE-214801CC2B74}">
      <formula1>92</formula1>
      <formula2>73415</formula2>
    </dataValidation>
    <dataValidation errorStyle="warning" imeMode="halfAlpha" allowBlank="1" showInputMessage="1" showErrorMessage="1" sqref="R239:T248" xr:uid="{6D566B0A-D863-491E-832E-D5D494C594B7}"/>
    <dataValidation type="date" imeMode="halfAlpha" allowBlank="1" showInputMessage="1" showErrorMessage="1" error="有効な日付を入力してください" sqref="U239:Y248" xr:uid="{08AFB87C-A74F-48C5-8805-84FFA5C162D6}">
      <formula1>92</formula1>
      <formula2>73415</formula2>
    </dataValidation>
    <dataValidation errorStyle="warning" imeMode="halfAlpha" allowBlank="1" showInputMessage="1" showErrorMessage="1" sqref="R249:T269" xr:uid="{1990E23B-E649-4A28-A973-BFBA918C94DB}"/>
    <dataValidation type="date" imeMode="halfAlpha" allowBlank="1" showInputMessage="1" showErrorMessage="1" error="有効な日付を入力してください" sqref="U249:Y269" xr:uid="{195C4A45-F572-4ED9-87ED-58B362CF63A7}">
      <formula1>92</formula1>
      <formula2>73415</formula2>
    </dataValidation>
    <dataValidation errorStyle="warning" imeMode="halfAlpha" allowBlank="1" showInputMessage="1" showErrorMessage="1" sqref="R270:T270" xr:uid="{D36DE8B2-BE11-4EE9-95A2-14C6FF796626}"/>
    <dataValidation type="date" imeMode="halfAlpha" allowBlank="1" showInputMessage="1" showErrorMessage="1" error="有効な日付を入力してください" sqref="U270:Y270" xr:uid="{7696E10B-6B11-4A3D-91AB-C02F236A8A70}">
      <formula1>92</formula1>
      <formula2>73415</formula2>
    </dataValidation>
    <dataValidation errorStyle="warning" imeMode="halfAlpha" allowBlank="1" showInputMessage="1" showErrorMessage="1" sqref="R271:T278" xr:uid="{4882EEC6-A88A-4C76-9A08-6B8482594807}"/>
    <dataValidation type="date" imeMode="halfAlpha" allowBlank="1" showInputMessage="1" showErrorMessage="1" error="有効な日付を入力してください" sqref="U271:Y278" xr:uid="{BB944C1D-0479-4BC9-98A0-96CDD3C1937D}">
      <formula1>92</formula1>
      <formula2>73415</formula2>
    </dataValidation>
    <dataValidation errorStyle="warning" imeMode="halfAlpha" allowBlank="1" showInputMessage="1" showErrorMessage="1" sqref="R279:T279" xr:uid="{D960F8E9-B31A-4D4B-82C6-F4B051B51E1D}"/>
    <dataValidation type="date" imeMode="halfAlpha" allowBlank="1" showInputMessage="1" showErrorMessage="1" error="有効な日付を入力してください" sqref="U279:Y279" xr:uid="{D721AFDC-3D13-4B8C-9569-4376383D8567}">
      <formula1>92</formula1>
      <formula2>73415</formula2>
    </dataValidation>
    <dataValidation errorStyle="warning" imeMode="halfAlpha" allowBlank="1" showInputMessage="1" showErrorMessage="1" sqref="R280:T280" xr:uid="{9EB2195B-E7DA-4CA3-9342-77981386EE39}"/>
    <dataValidation type="date" imeMode="halfAlpha" allowBlank="1" showInputMessage="1" showErrorMessage="1" error="有効な日付を入力してください" sqref="U280:Y280" xr:uid="{BCE71A0E-9C98-4AE1-B86A-0D84B0BB5653}">
      <formula1>92</formula1>
      <formula2>73415</formula2>
    </dataValidation>
    <dataValidation type="whole" imeMode="halfAlpha" allowBlank="1" showInputMessage="1" showErrorMessage="1" error="有効な数字を入力してください" sqref="R290:T290" xr:uid="{09657301-FEB5-46AD-9DAA-2C51596D630A}">
      <formula1>0</formula1>
      <formula2>9999999999</formula2>
    </dataValidation>
    <dataValidation type="whole" imeMode="halfAlpha" allowBlank="1" showInputMessage="1" showErrorMessage="1" error="有効な数字を入力してください" sqref="R291:T291" xr:uid="{ACD0E83A-0A3B-4581-B9D0-8009F9FB0C8F}">
      <formula1>0</formula1>
      <formula2>9999999999</formula2>
    </dataValidation>
    <dataValidation type="whole" imeMode="halfAlpha" allowBlank="1" showInputMessage="1" showErrorMessage="1" error="有効な数字を入力してください" sqref="R292:T292" xr:uid="{D52E1669-B11E-47E3-BCA0-90AAB89E9EB0}">
      <formula1>0</formula1>
      <formula2>9999999999</formula2>
    </dataValidation>
    <dataValidation type="whole" imeMode="halfAlpha" allowBlank="1" showInputMessage="1" showErrorMessage="1" error="有効な数字を入力してください" sqref="R293:T293" xr:uid="{7FF5F8EB-3CA6-45BA-B208-07E88D2E9959}">
      <formula1>0</formula1>
      <formula2>9999999999</formula2>
    </dataValidation>
    <dataValidation type="whole" imeMode="halfAlpha" allowBlank="1" showInputMessage="1" showErrorMessage="1" error="有効な数字を入力してください" sqref="R294:T294" xr:uid="{19592886-CEB1-4C84-A9B0-3F13CC2E9C5E}">
      <formula1>0</formula1>
      <formula2>9999999999</formula2>
    </dataValidation>
    <dataValidation type="whole" imeMode="halfAlpha" allowBlank="1" showInputMessage="1" showErrorMessage="1" error="有効な数字を入力してください" sqref="R295:T295" xr:uid="{F7482139-B57B-4951-AAB2-F430DE62FD87}">
      <formula1>0</formula1>
      <formula2>9999999999</formula2>
    </dataValidation>
    <dataValidation type="whole" imeMode="halfAlpha" allowBlank="1" showInputMessage="1" showErrorMessage="1" error="有効な数字を入力してください" sqref="R296:T296" xr:uid="{40EE8E8C-4841-4B44-B72C-6C78CF4EB18F}">
      <formula1>0</formula1>
      <formula2>9999999999</formula2>
    </dataValidation>
    <dataValidation type="whole" imeMode="halfAlpha" allowBlank="1" showInputMessage="1" showErrorMessage="1" error="有効な数字を入力してください" sqref="R297:T297" xr:uid="{03425F19-4BBD-46DA-B806-7ABA6DD289FF}">
      <formula1>0</formula1>
      <formula2>9999999999</formula2>
    </dataValidation>
    <dataValidation type="whole" imeMode="halfAlpha" allowBlank="1" showInputMessage="1" showErrorMessage="1" error="有効な数字を入力してください" sqref="R298:T298" xr:uid="{D85CF3D4-5F43-4C9A-B66D-F24C73B5DFC6}">
      <formula1>0</formula1>
      <formula2>9999999999</formula2>
    </dataValidation>
    <dataValidation type="whole" imeMode="halfAlpha" allowBlank="1" showInputMessage="1" showErrorMessage="1" error="有効な数字を入力してください" sqref="R299:T299" xr:uid="{C54A223B-7344-4A74-A7BA-3D4EBEB1ACC5}">
      <formula1>0</formula1>
      <formula2>9999999999</formula2>
    </dataValidation>
    <dataValidation type="whole" imeMode="halfAlpha" allowBlank="1" showInputMessage="1" showErrorMessage="1" error="有効な数字を入力してください" sqref="R300:T300" xr:uid="{CFC0D680-07E7-4440-877B-B1361A5EE960}">
      <formula1>0</formula1>
      <formula2>9999999999</formula2>
    </dataValidation>
    <dataValidation type="whole" imeMode="halfAlpha" allowBlank="1" showInputMessage="1" showErrorMessage="1" error="有効な数字を入力してください" sqref="R301:T301" xr:uid="{7ED155DA-A635-4CE3-ABF7-31BD9405FB1F}">
      <formula1>0</formula1>
      <formula2>9999999999</formula2>
    </dataValidation>
    <dataValidation type="whole" imeMode="halfAlpha" allowBlank="1" showInputMessage="1" showErrorMessage="1" error="有効な数字を入力してください" sqref="R302:T302" xr:uid="{1257A0A1-9CBC-47EB-9FF8-06CC1408D4BD}">
      <formula1>0</formula1>
      <formula2>9999999999</formula2>
    </dataValidation>
    <dataValidation type="whole" imeMode="halfAlpha" allowBlank="1" showInputMessage="1" showErrorMessage="1" error="有効な数字を入力してください" sqref="R303:T303" xr:uid="{E8984C62-0701-4807-9E20-1C0B52B7B30C}">
      <formula1>0</formula1>
      <formula2>9999999999</formula2>
    </dataValidation>
    <dataValidation type="whole" imeMode="halfAlpha" allowBlank="1" showInputMessage="1" showErrorMessage="1" error="有効な数字を入力してください" sqref="R304:T304" xr:uid="{01057A67-0D31-4E9A-BC2F-DF980181DB49}">
      <formula1>0</formula1>
      <formula2>9999999999</formula2>
    </dataValidation>
    <dataValidation type="whole" imeMode="halfAlpha" allowBlank="1" showInputMessage="1" showErrorMessage="1" error="有効な数字を入力してください" sqref="R305:T305" xr:uid="{3C89AD29-19CC-48C6-88E6-A6A3550AA123}">
      <formula1>0</formula1>
      <formula2>9999999999</formula2>
    </dataValidation>
    <dataValidation type="whole" imeMode="halfAlpha" allowBlank="1" showInputMessage="1" showErrorMessage="1" error="有効な数字を入力してください" sqref="R306:T306" xr:uid="{0910FACF-12DF-46E2-81EA-0492DB206B06}">
      <formula1>0</formula1>
      <formula2>9999999999</formula2>
    </dataValidation>
    <dataValidation type="whole" imeMode="halfAlpha" allowBlank="1" showInputMessage="1" showErrorMessage="1" error="有効な数字を入力してください" sqref="R307:T307" xr:uid="{1953F48C-D468-42C4-953F-0098DED5B5BA}">
      <formula1>0</formula1>
      <formula2>9999999999</formula2>
    </dataValidation>
    <dataValidation type="whole" imeMode="halfAlpha" allowBlank="1" showInputMessage="1" showErrorMessage="1" error="有効な数字を入力してください" sqref="R308:T308" xr:uid="{32CD0421-634A-4166-8C39-04C0DD42FA2F}">
      <formula1>0</formula1>
      <formula2>9999999999</formula2>
    </dataValidation>
    <dataValidation type="whole" imeMode="halfAlpha" allowBlank="1" showInputMessage="1" showErrorMessage="1" error="有効な数字を入力してください" sqref="R309:T309" xr:uid="{B9EB26B6-D60E-4C36-8A90-7378F8953789}">
      <formula1>0</formula1>
      <formula2>9999999999</formula2>
    </dataValidation>
    <dataValidation type="whole" imeMode="halfAlpha" allowBlank="1" showInputMessage="1" showErrorMessage="1" error="有効な数字を入力してください" sqref="R310:T310" xr:uid="{C5044406-EF95-4B88-90CB-563E17E1CF65}">
      <formula1>0</formula1>
      <formula2>9999999999</formula2>
    </dataValidation>
    <dataValidation type="whole" imeMode="halfAlpha" allowBlank="1" showInputMessage="1" showErrorMessage="1" error="有効な数字を入力してください" sqref="R311:T311" xr:uid="{23FF50C5-E04E-483A-BF09-01CA3469912D}">
      <formula1>0</formula1>
      <formula2>9999999999</formula2>
    </dataValidation>
    <dataValidation type="whole" imeMode="halfAlpha" allowBlank="1" showInputMessage="1" showErrorMessage="1" error="有効な数字を入力してください" sqref="R312:T312" xr:uid="{C3181CD6-9A83-4F50-B936-1E577A53433B}">
      <formula1>0</formula1>
      <formula2>9999999999</formula2>
    </dataValidation>
    <dataValidation type="whole" imeMode="halfAlpha" allowBlank="1" showInputMessage="1" showErrorMessage="1" error="有効な数字を入力してください" sqref="R313:T313" xr:uid="{017E8CB6-D911-4FDA-94C5-9E49F002D3CE}">
      <formula1>0</formula1>
      <formula2>9999999999</formula2>
    </dataValidation>
    <dataValidation errorStyle="warning" imeMode="hiragana" allowBlank="1" showInputMessage="1" showErrorMessage="1" sqref="F314:Q314" xr:uid="{E021AC23-6845-4F9C-A485-8CF6F7C50F9C}"/>
    <dataValidation type="whole" imeMode="halfAlpha" allowBlank="1" showInputMessage="1" showErrorMessage="1" error="有効な数字を入力してください" sqref="R314:T314" xr:uid="{B6341ED0-E772-471F-A640-BBFBE0A2E9E5}">
      <formula1>0</formula1>
      <formula2>9999999999</formula2>
    </dataValidation>
    <dataValidation errorStyle="warning" imeMode="hiragana" allowBlank="1" showInputMessage="1" showErrorMessage="1" sqref="F315:Q315" xr:uid="{9592EEBE-FCFC-4EAE-8FD1-BE0D45D7994F}"/>
    <dataValidation type="whole" imeMode="halfAlpha" allowBlank="1" showInputMessage="1" showErrorMessage="1" error="有効な数字を入力してください" sqref="R315:T315" xr:uid="{BB5A2F4A-F4E7-49A9-B042-6A00863DD64E}">
      <formula1>0</formula1>
      <formula2>9999999999</formula2>
    </dataValidation>
    <dataValidation type="whole" imeMode="halfAlpha" allowBlank="1" showInputMessage="1" showErrorMessage="1" error="有効な数字を入力してください" sqref="R316:T316" xr:uid="{3DF4EF46-631B-4812-918B-5AB5ADBDF1B5}">
      <formula1>0</formula1>
      <formula2>9999999999</formula2>
    </dataValidation>
    <dataValidation type="whole" imeMode="halfAlpha" allowBlank="1" showInputMessage="1" showErrorMessage="1" error="有効な数字を入力してください" sqref="R317:T317" xr:uid="{E5D9C6C2-2966-4483-B058-686F3D8A5288}">
      <formula1>0</formula1>
      <formula2>9999999999</formula2>
    </dataValidation>
    <dataValidation type="whole" imeMode="halfAlpha" allowBlank="1" showInputMessage="1" showErrorMessage="1" error="有効な数字を入力してください" sqref="R318:T318" xr:uid="{E2BC0984-C408-4CE6-A8ED-9E0B1FDDEDC3}">
      <formula1>0</formula1>
      <formula2>9999999999</formula2>
    </dataValidation>
    <dataValidation type="whole" imeMode="halfAlpha" allowBlank="1" showInputMessage="1" showErrorMessage="1" error="有効な数字を入力してください" sqref="R319:T319" xr:uid="{27161DE7-4EEB-4264-AF1C-537231167430}">
      <formula1>0</formula1>
      <formula2>9999999999</formula2>
    </dataValidation>
    <dataValidation type="whole" imeMode="halfAlpha" allowBlank="1" showInputMessage="1" showErrorMessage="1" error="有効な数字を入力してください" sqref="R320:T320" xr:uid="{3F995903-4F2B-4C49-9687-5EA32E987595}">
      <formula1>0</formula1>
      <formula2>9999999999</formula2>
    </dataValidation>
    <dataValidation type="whole" imeMode="halfAlpha" allowBlank="1" showInputMessage="1" showErrorMessage="1" error="有効な数字を入力してください" sqref="R321:T321" xr:uid="{DE1BF866-E6D2-4BF5-A846-772DCA9E62DB}">
      <formula1>0</formula1>
      <formula2>9999999999</formula2>
    </dataValidation>
    <dataValidation type="whole" imeMode="halfAlpha" allowBlank="1" showInputMessage="1" showErrorMessage="1" error="有効な数字を入力してください" sqref="R322:T322" xr:uid="{6FFBA841-9D0E-477A-B1FF-23EE4C90CB48}">
      <formula1>0</formula1>
      <formula2>9999999999</formula2>
    </dataValidation>
    <dataValidation type="whole" imeMode="halfAlpha" allowBlank="1" showInputMessage="1" showErrorMessage="1" error="有効な数字を入力してください" sqref="R323:T323" xr:uid="{F5D3B705-CE72-44C8-BEE3-1A95CC59E271}">
      <formula1>0</formula1>
      <formula2>9999999999</formula2>
    </dataValidation>
  </dataValidations>
  <pageMargins left="0.19685039370078741" right="0.19685039370078741" top="0.39370078740157483" bottom="0.19685039370078741" header="0.39370078740157483"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2" x14ac:dyDescent="0.2"/>
  <cols>
    <col min="1" max="16384" width="9" style="149"/>
  </cols>
  <sheetData>
    <row r="1" spans="1:1" x14ac:dyDescent="0.2">
      <c r="A1" s="14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s="149" t="str">
        <f>"@神奈川県@和歌山県@鹿児島県@"</f>
        <v>@神奈川県@和歌山県@鹿児島県@</v>
      </c>
    </row>
    <row r="3" spans="1:1" x14ac:dyDescent="0.2">
      <c r="A3" s="149" t="s">
        <v>217</v>
      </c>
    </row>
    <row r="4" spans="1:1" x14ac:dyDescent="0.2">
      <c r="A4" s="149" t="s">
        <v>218</v>
      </c>
    </row>
  </sheetData>
  <sheetProtection algorithmName="SHA-512" hashValue="5qPt5vxtDaP6m7EcMjZQSOldBcmbuYzeY+6wCtAYt841YH+fkJf3DdRgRfHyhyoXxhUgkuCKqKQvRfJB40aqow==" saltValue="lIdZ/4I1igFy+MiIFdwtZ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2022-07-15T00:22:40Z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