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 tabRatio="810" activeTab="10"/>
  </bookViews>
  <sheets>
    <sheet name="4-1" sheetId="3" r:id="rId1"/>
    <sheet name="4-2" sheetId="4" r:id="rId2"/>
    <sheet name="4-3" sheetId="18" r:id="rId3"/>
    <sheet name="4-4" sheetId="17" r:id="rId4"/>
    <sheet name="4-5" sheetId="16" r:id="rId5"/>
    <sheet name="4-6" sheetId="15" r:id="rId6"/>
    <sheet name="4-7 " sheetId="14" r:id="rId7"/>
    <sheet name="4-8" sheetId="13" r:id="rId8"/>
    <sheet name="4-9" sheetId="12" r:id="rId9"/>
    <sheet name="4-10" sheetId="11" r:id="rId10"/>
    <sheet name="4-11" sheetId="10" r:id="rId11"/>
    <sheet name="4-12" sheetId="19" r:id="rId12"/>
    <sheet name="4-13" sheetId="8" r:id="rId13"/>
    <sheet name="4-14" sheetId="7" r:id="rId14"/>
    <sheet name="4-15" sheetId="6" r:id="rId15"/>
    <sheet name="Sheet1" sheetId="20" r:id="rId16"/>
  </sheets>
  <definedNames>
    <definedName name="_xlnm.Print_Area" localSheetId="0">'4-1'!$A$1:$H$23</definedName>
    <definedName name="_xlnm.Print_Area" localSheetId="13">'4-14'!$A$1:$G$28</definedName>
    <definedName name="_xlnm.Print_Area" localSheetId="12">'4-13'!$A$1:$H$26</definedName>
    <definedName name="_xlnm.Print_Area" localSheetId="9">'4-10'!$A$1:$L$119</definedName>
    <definedName name="_xlnm.Print_Titles" localSheetId="9">'4-10'!$1:$1</definedName>
    <definedName name="_xlnm.Print_Area" localSheetId="7">'4-8'!$A$1:$J$46</definedName>
    <definedName name="_xlnm.Print_Area" localSheetId="5">'4-6'!$A$1:$I$44</definedName>
    <definedName name="_xlnm.Print_Area" localSheetId="4">'4-5'!$A$1:$H$26</definedName>
    <definedName name="_xlnm.Print_Area" localSheetId="3">'4-4'!$A$1:$F$25</definedName>
    <definedName name="_xlnm.Print_Area" localSheetId="2">'4-3'!$A$1:$O$19</definedName>
    <definedName name="_xlnm.Print_Area" localSheetId="11">'4-12'!$A$1:$G$20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住永　理恵</author>
  </authors>
  <commentList>
    <comment ref="G24" authorId="0">
      <text>
        <r>
          <rPr>
            <b/>
            <sz val="9"/>
            <color indexed="81"/>
            <rFont val="MS P ゴシック"/>
          </rPr>
          <t>うるう年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<sst xmlns="http://schemas.openxmlformats.org/spreadsheetml/2006/main" xmlns:r="http://schemas.openxmlformats.org/officeDocument/2006/relationships" count="305" uniqueCount="305">
  <si>
    <t>死亡</t>
  </si>
  <si>
    <t xml:space="preserve">有床診療所 </t>
    <rPh sb="0" eb="2">
      <t>ユウショウ</t>
    </rPh>
    <phoneticPr fontId="24"/>
  </si>
  <si>
    <t xml:space="preserve">助産所 </t>
  </si>
  <si>
    <t>【Ⅱ 分野別統計】　　4-11  　乳幼児健康診査 ・ 相談の状況</t>
    <rPh sb="23" eb="25">
      <t>シンサ</t>
    </rPh>
    <phoneticPr fontId="24"/>
  </si>
  <si>
    <t xml:space="preserve">死体 </t>
  </si>
  <si>
    <t>処理場</t>
  </si>
  <si>
    <t xml:space="preserve"> ×</t>
  </si>
  <si>
    <t>一般販売業</t>
    <rPh sb="0" eb="2">
      <t>イッパン</t>
    </rPh>
    <rPh sb="2" eb="5">
      <t>ハンバイギョウ</t>
    </rPh>
    <phoneticPr fontId="24"/>
  </si>
  <si>
    <t>　受診児数</t>
    <rPh sb="1" eb="3">
      <t>ジュシン</t>
    </rPh>
    <rPh sb="3" eb="4">
      <t>ジ</t>
    </rPh>
    <rPh sb="4" eb="5">
      <t>スウ</t>
    </rPh>
    <phoneticPr fontId="24"/>
  </si>
  <si>
    <t>人数</t>
  </si>
  <si>
    <t>特定品目販売業</t>
    <rPh sb="0" eb="2">
      <t>トクテイ</t>
    </rPh>
    <rPh sb="2" eb="4">
      <t>ヒンモク</t>
    </rPh>
    <rPh sb="4" eb="7">
      <t>ハンバイギョウ</t>
    </rPh>
    <phoneticPr fontId="24"/>
  </si>
  <si>
    <t>1 (159)</t>
  </si>
  <si>
    <t>【Ⅱ 分野別統計】　　4-1　　医療施設の概要</t>
    <rPh sb="3" eb="5">
      <t>ブンヤ</t>
    </rPh>
    <rPh sb="5" eb="6">
      <t>ベツ</t>
    </rPh>
    <rPh sb="6" eb="8">
      <t>トウケイ</t>
    </rPh>
    <phoneticPr fontId="24"/>
  </si>
  <si>
    <t>看護師</t>
  </si>
  <si>
    <t>胸郭異常</t>
    <rPh sb="0" eb="2">
      <t>キョウカク</t>
    </rPh>
    <rPh sb="2" eb="4">
      <t>イジョウ</t>
    </rPh>
    <phoneticPr fontId="24"/>
  </si>
  <si>
    <t xml:space="preserve">病院 </t>
  </si>
  <si>
    <t>令和２年度</t>
    <rPh sb="0" eb="2">
      <t>レイワ</t>
    </rPh>
    <rPh sb="3" eb="4">
      <t>ネン</t>
    </rPh>
    <rPh sb="4" eb="5">
      <t>ド</t>
    </rPh>
    <phoneticPr fontId="3"/>
  </si>
  <si>
    <t>11～89％</t>
  </si>
  <si>
    <t>（Ｃ）</t>
  </si>
  <si>
    <t xml:space="preserve">歯科 </t>
  </si>
  <si>
    <r>
      <t>資料：令和6</t>
    </r>
    <r>
      <rPr>
        <sz val="10"/>
        <color auto="1"/>
        <rFont val="ＭＳ Ｐゴシック"/>
      </rPr>
      <t>年度備前県民局の概要</t>
    </r>
    <rPh sb="0" eb="2">
      <t>シリョウ</t>
    </rPh>
    <rPh sb="3" eb="5">
      <t>レイワ</t>
    </rPh>
    <rPh sb="6" eb="8">
      <t>ネンド</t>
    </rPh>
    <rPh sb="8" eb="10">
      <t>ビゼン</t>
    </rPh>
    <rPh sb="10" eb="13">
      <t>ケンミンキョク</t>
    </rPh>
    <rPh sb="14" eb="16">
      <t>ガイヨウ</t>
    </rPh>
    <phoneticPr fontId="24"/>
  </si>
  <si>
    <t>医師</t>
  </si>
  <si>
    <t>（各年10月1日現在）</t>
    <rPh sb="1" eb="3">
      <t>カクネン</t>
    </rPh>
    <rPh sb="5" eb="6">
      <t>ガツ</t>
    </rPh>
    <rPh sb="7" eb="8">
      <t>ニチ</t>
    </rPh>
    <rPh sb="8" eb="10">
      <t>ゲンザイ</t>
    </rPh>
    <phoneticPr fontId="24"/>
  </si>
  <si>
    <t>※１　調査は隔年ごとに実施</t>
    <rPh sb="3" eb="5">
      <t>チョウサ</t>
    </rPh>
    <rPh sb="6" eb="8">
      <t>カクネン</t>
    </rPh>
    <rPh sb="11" eb="13">
      <t>ジッシ</t>
    </rPh>
    <phoneticPr fontId="24"/>
  </si>
  <si>
    <t>市内</t>
  </si>
  <si>
    <t>（単位：件）</t>
  </si>
  <si>
    <t>（単位：箇所）</t>
  </si>
  <si>
    <t>農業用品目販売業</t>
    <rPh sb="0" eb="3">
      <t>ノウギョウヨウ</t>
    </rPh>
    <rPh sb="3" eb="5">
      <t>ヒンモク</t>
    </rPh>
    <rPh sb="5" eb="8">
      <t>ハンバイギョウ</t>
    </rPh>
    <phoneticPr fontId="24"/>
  </si>
  <si>
    <t>不整脈及び伝導障害</t>
  </si>
  <si>
    <t>予防接種頭数</t>
    <rPh sb="0" eb="2">
      <t>ヨボウ</t>
    </rPh>
    <rPh sb="2" eb="4">
      <t>セッシュ</t>
    </rPh>
    <rPh sb="4" eb="6">
      <t>トウスウ</t>
    </rPh>
    <phoneticPr fontId="24"/>
  </si>
  <si>
    <t xml:space="preserve"> 診</t>
  </si>
  <si>
    <t>登録頭数</t>
    <rPh sb="0" eb="2">
      <t>トウロク</t>
    </rPh>
    <rPh sb="2" eb="4">
      <t>トウスウ</t>
    </rPh>
    <phoneticPr fontId="24"/>
  </si>
  <si>
    <t>胃の　　　〃</t>
  </si>
  <si>
    <t xml:space="preserve">無床 </t>
  </si>
  <si>
    <t>90％以上</t>
    <rPh sb="3" eb="5">
      <t>イジョウ</t>
    </rPh>
    <phoneticPr fontId="24"/>
  </si>
  <si>
    <t xml:space="preserve">（Ｅ） </t>
  </si>
  <si>
    <t>Ｅ／Ｃ</t>
  </si>
  <si>
    <t>年</t>
    <rPh sb="0" eb="1">
      <t>ネン</t>
    </rPh>
    <phoneticPr fontId="24"/>
  </si>
  <si>
    <t xml:space="preserve">指導区分（延） </t>
    <rPh sb="0" eb="2">
      <t>シドウ</t>
    </rPh>
    <rPh sb="2" eb="4">
      <t>クブン</t>
    </rPh>
    <phoneticPr fontId="24"/>
  </si>
  <si>
    <t>【Ⅱ 分野別統計】　　4-3　　薬務衛生関係施設数</t>
    <rPh sb="16" eb="18">
      <t>ヤクム</t>
    </rPh>
    <rPh sb="18" eb="20">
      <t>エイセイ</t>
    </rPh>
    <rPh sb="20" eb="22">
      <t>カンケイ</t>
    </rPh>
    <phoneticPr fontId="24"/>
  </si>
  <si>
    <t>（単位：トン）</t>
  </si>
  <si>
    <t>浄化槽汚泥</t>
    <rPh sb="0" eb="3">
      <t>ジョウカソウ</t>
    </rPh>
    <rPh sb="3" eb="5">
      <t>オデイ</t>
    </rPh>
    <phoneticPr fontId="24"/>
  </si>
  <si>
    <t>薬剤師</t>
  </si>
  <si>
    <t>施設数</t>
  </si>
  <si>
    <t>資料：市民課</t>
    <rPh sb="0" eb="2">
      <t>シリョウ</t>
    </rPh>
    <rPh sb="3" eb="5">
      <t>シミン</t>
    </rPh>
    <rPh sb="5" eb="6">
      <t>カ</t>
    </rPh>
    <phoneticPr fontId="24"/>
  </si>
  <si>
    <t>直接焼却量</t>
    <rPh sb="0" eb="2">
      <t>チョクセツ</t>
    </rPh>
    <rPh sb="2" eb="4">
      <t>ショウキャク</t>
    </rPh>
    <rPh sb="4" eb="5">
      <t>リョウ</t>
    </rPh>
    <phoneticPr fontId="24"/>
  </si>
  <si>
    <t xml:space="preserve">し尿 </t>
  </si>
  <si>
    <t>病床数</t>
  </si>
  <si>
    <t>鼻咽喉の異常</t>
    <rPh sb="0" eb="1">
      <t>ハナ</t>
    </rPh>
    <rPh sb="1" eb="3">
      <t>インコウ</t>
    </rPh>
    <rPh sb="4" eb="6">
      <t>イジョウ</t>
    </rPh>
    <phoneticPr fontId="24"/>
  </si>
  <si>
    <t>診療所</t>
  </si>
  <si>
    <t>（各年度12月31日現在）</t>
  </si>
  <si>
    <t>腎不全</t>
  </si>
  <si>
    <t>罹患者</t>
  </si>
  <si>
    <t>×100</t>
  </si>
  <si>
    <t>小児用
肺炎球菌</t>
    <rPh sb="0" eb="3">
      <t>ショウニヨウ</t>
    </rPh>
    <rPh sb="4" eb="6">
      <t>ハイエン</t>
    </rPh>
    <rPh sb="6" eb="8">
      <t>キュウキン</t>
    </rPh>
    <phoneticPr fontId="24"/>
  </si>
  <si>
    <t>年　度</t>
    <rPh sb="0" eb="1">
      <t>ネン</t>
    </rPh>
    <rPh sb="2" eb="3">
      <t>ド</t>
    </rPh>
    <phoneticPr fontId="24"/>
  </si>
  <si>
    <t>届出</t>
  </si>
  <si>
    <t>-</t>
  </si>
  <si>
    <t>発育状況（体重)</t>
  </si>
  <si>
    <t>耳の異常</t>
    <rPh sb="0" eb="1">
      <t>ミミ</t>
    </rPh>
    <rPh sb="2" eb="4">
      <t>イジョウ</t>
    </rPh>
    <phoneticPr fontId="24"/>
  </si>
  <si>
    <t>資料：環境保全課</t>
    <rPh sb="0" eb="2">
      <t>シリョウ</t>
    </rPh>
    <rPh sb="3" eb="5">
      <t>カンキョウ</t>
    </rPh>
    <rPh sb="5" eb="7">
      <t>ホゼン</t>
    </rPh>
    <rPh sb="7" eb="8">
      <t>カ</t>
    </rPh>
    <phoneticPr fontId="24"/>
  </si>
  <si>
    <t>【Ⅱ 分野別統計】　　4-2  　医療関係従事者</t>
  </si>
  <si>
    <t>歯科
医師</t>
  </si>
  <si>
    <t>（単位：人）　　　　　　　　　　　　　　　　　　　　　　　　　　　　　　　　　　　　</t>
  </si>
  <si>
    <t>総数</t>
  </si>
  <si>
    <t>３歳児健康診査</t>
  </si>
  <si>
    <t xml:space="preserve"> 上</t>
  </si>
  <si>
    <t>う歯罹患児数</t>
    <rPh sb="1" eb="2">
      <t>シ</t>
    </rPh>
    <rPh sb="2" eb="4">
      <t>リカン</t>
    </rPh>
    <rPh sb="4" eb="5">
      <t>ジ</t>
    </rPh>
    <rPh sb="5" eb="6">
      <t>スウ</t>
    </rPh>
    <phoneticPr fontId="24"/>
  </si>
  <si>
    <t>令和元年度</t>
    <rPh sb="0" eb="2">
      <t>レイワ</t>
    </rPh>
    <rPh sb="2" eb="3">
      <t>ガン</t>
    </rPh>
    <rPh sb="3" eb="5">
      <t>ネンド</t>
    </rPh>
    <phoneticPr fontId="3"/>
  </si>
  <si>
    <t>骨・筋肉の異常</t>
    <rPh sb="0" eb="1">
      <t>ホネ</t>
    </rPh>
    <rPh sb="2" eb="4">
      <t>キンニク</t>
    </rPh>
    <rPh sb="5" eb="7">
      <t>イジョウ</t>
    </rPh>
    <phoneticPr fontId="24"/>
  </si>
  <si>
    <t>助産師</t>
  </si>
  <si>
    <t>平成25年度</t>
    <rPh sb="0" eb="2">
      <t>ヘイセイ</t>
    </rPh>
    <rPh sb="4" eb="6">
      <t>ネンド</t>
    </rPh>
    <phoneticPr fontId="24"/>
  </si>
  <si>
    <t xml:space="preserve">死産児 </t>
  </si>
  <si>
    <t>離乳食教室</t>
    <rPh sb="0" eb="3">
      <t>リニュウショク</t>
    </rPh>
    <rPh sb="3" eb="5">
      <t>キョウシツ</t>
    </rPh>
    <phoneticPr fontId="24"/>
  </si>
  <si>
    <t>糖尿病</t>
  </si>
  <si>
    <t>子宮頸がん予防</t>
    <rPh sb="0" eb="2">
      <t>シキュウ</t>
    </rPh>
    <rPh sb="2" eb="3">
      <t>ケイ</t>
    </rPh>
    <rPh sb="5" eb="7">
      <t>ヨボウ</t>
    </rPh>
    <phoneticPr fontId="24"/>
  </si>
  <si>
    <t>読影
のみ</t>
  </si>
  <si>
    <t xml:space="preserve">総数 </t>
  </si>
  <si>
    <t>肺炎</t>
  </si>
  <si>
    <t>脳内出血</t>
  </si>
  <si>
    <t>【Ⅱ 分野別統計】　　4-4    主な感染症発生届出数</t>
  </si>
  <si>
    <t>准看護師</t>
  </si>
  <si>
    <t xml:space="preserve">延人数 </t>
  </si>
  <si>
    <t>保健師</t>
  </si>
  <si>
    <t>管理医療機器販売賃貸業</t>
    <rPh sb="0" eb="2">
      <t>カンリ</t>
    </rPh>
    <rPh sb="2" eb="4">
      <t>イリョウ</t>
    </rPh>
    <rPh sb="4" eb="6">
      <t>キキ</t>
    </rPh>
    <rPh sb="6" eb="8">
      <t>ハンバイ</t>
    </rPh>
    <rPh sb="8" eb="11">
      <t>チンタイギョウ</t>
    </rPh>
    <phoneticPr fontId="24"/>
  </si>
  <si>
    <t>市外</t>
  </si>
  <si>
    <t>令和６年度</t>
    <rPh sb="0" eb="2">
      <t>レイワ</t>
    </rPh>
    <rPh sb="3" eb="4">
      <t>ネン</t>
    </rPh>
    <rPh sb="4" eb="5">
      <t>ド</t>
    </rPh>
    <phoneticPr fontId="3"/>
  </si>
  <si>
    <r>
      <t>許可業者</t>
    </r>
    <r>
      <rPr>
        <sz val="8"/>
        <color auto="1"/>
        <rFont val="ＭＳ Ｐゴシック"/>
      </rPr>
      <t>※２</t>
    </r>
  </si>
  <si>
    <t>肺がん検診</t>
  </si>
  <si>
    <t>喘息</t>
  </si>
  <si>
    <t xml:space="preserve"> 人数</t>
  </si>
  <si>
    <t>要精検</t>
    <rPh sb="1" eb="2">
      <t>セイ</t>
    </rPh>
    <rPh sb="2" eb="3">
      <t>ケン</t>
    </rPh>
    <phoneticPr fontId="24"/>
  </si>
  <si>
    <t>収集量</t>
  </si>
  <si>
    <t>しろあり防除事業</t>
    <rPh sb="4" eb="6">
      <t>ボウジョ</t>
    </rPh>
    <rPh sb="6" eb="8">
      <t>ジギョウ</t>
    </rPh>
    <phoneticPr fontId="24"/>
  </si>
  <si>
    <t>【Ⅱ 分野別統計】　　4-15　　火葬場使用状況</t>
  </si>
  <si>
    <r>
      <t>直営</t>
    </r>
    <r>
      <rPr>
        <sz val="8"/>
        <color auto="1"/>
        <rFont val="ＭＳ Ｐゴシック"/>
      </rPr>
      <t>※１</t>
    </r>
  </si>
  <si>
    <t>【Ⅱ 分野別統計】　　4-14  　し尿処理状況</t>
  </si>
  <si>
    <t>処理</t>
    <rPh sb="0" eb="2">
      <t>ショリ</t>
    </rPh>
    <phoneticPr fontId="24"/>
  </si>
  <si>
    <t>（単位：kl）</t>
  </si>
  <si>
    <t>１日平均
排出量</t>
  </si>
  <si>
    <t xml:space="preserve"> </t>
  </si>
  <si>
    <t>資料：健康医療課</t>
    <rPh sb="5" eb="7">
      <t>イリョウ</t>
    </rPh>
    <phoneticPr fontId="3"/>
  </si>
  <si>
    <t>1 (6)</t>
  </si>
  <si>
    <t>薬局</t>
    <rPh sb="0" eb="2">
      <t>ヤッキョク</t>
    </rPh>
    <phoneticPr fontId="24"/>
  </si>
  <si>
    <t xml:space="preserve">肝及び肝内胆管　 </t>
  </si>
  <si>
    <t>心不全</t>
  </si>
  <si>
    <t>総排出量</t>
  </si>
  <si>
    <t>し尿処理施設</t>
  </si>
  <si>
    <t>結核</t>
    <rPh sb="0" eb="2">
      <t>ケッカク</t>
    </rPh>
    <phoneticPr fontId="24"/>
  </si>
  <si>
    <t>麻疹</t>
  </si>
  <si>
    <t>※１　石島の委託業務を含んでいる。その他の地域での直営は無し。</t>
    <rPh sb="3" eb="4">
      <t>イシ</t>
    </rPh>
    <rPh sb="4" eb="5">
      <t>シマ</t>
    </rPh>
    <rPh sb="6" eb="8">
      <t>イタク</t>
    </rPh>
    <rPh sb="8" eb="10">
      <t>ギョウム</t>
    </rPh>
    <rPh sb="11" eb="12">
      <t>フク</t>
    </rPh>
    <rPh sb="19" eb="20">
      <t>タ</t>
    </rPh>
    <rPh sb="21" eb="23">
      <t>チイキ</t>
    </rPh>
    <rPh sb="25" eb="27">
      <t>チョクエイ</t>
    </rPh>
    <rPh sb="28" eb="29">
      <t>ナ</t>
    </rPh>
    <phoneticPr fontId="24"/>
  </si>
  <si>
    <t>ロタウイルス
（Ｒ2.10～）</t>
  </si>
  <si>
    <t>※２　し尿収集手数料補助実績を記載</t>
    <rPh sb="15" eb="17">
      <t>キサイ</t>
    </rPh>
    <phoneticPr fontId="24"/>
  </si>
  <si>
    <t>【Ⅱ 分野別統計】　　4-13  　ごみ処理状況</t>
  </si>
  <si>
    <t>読影＋喀痰</t>
    <rPh sb="0" eb="1">
      <t>ドク</t>
    </rPh>
    <rPh sb="1" eb="2">
      <t>カゲ</t>
    </rPh>
    <rPh sb="3" eb="4">
      <t>カク</t>
    </rPh>
    <rPh sb="4" eb="5">
      <t>タン</t>
    </rPh>
    <phoneticPr fontId="24"/>
  </si>
  <si>
    <t>心臓疾患</t>
    <rPh sb="0" eb="2">
      <t>シンゾウ</t>
    </rPh>
    <rPh sb="2" eb="4">
      <t>シッカン</t>
    </rPh>
    <phoneticPr fontId="24"/>
  </si>
  <si>
    <t>１日平均
排出量</t>
    <rPh sb="5" eb="7">
      <t>ハイシュツ</t>
    </rPh>
    <rPh sb="7" eb="8">
      <t>リョウ</t>
    </rPh>
    <phoneticPr fontId="24"/>
  </si>
  <si>
    <t>最終処分量</t>
    <rPh sb="0" eb="2">
      <t>サイシュウ</t>
    </rPh>
    <rPh sb="2" eb="4">
      <t>ショブン</t>
    </rPh>
    <rPh sb="4" eb="5">
      <t>リョウ</t>
    </rPh>
    <phoneticPr fontId="24"/>
  </si>
  <si>
    <t>高血圧性疾患</t>
  </si>
  <si>
    <t>資源化量</t>
    <rPh sb="0" eb="3">
      <t>シゲンカ</t>
    </rPh>
    <rPh sb="3" eb="4">
      <t>リョウ</t>
    </rPh>
    <phoneticPr fontId="24"/>
  </si>
  <si>
    <t xml:space="preserve">膵の悪性新生物　 </t>
  </si>
  <si>
    <t>計</t>
    <rPh sb="0" eb="1">
      <t>ケイ</t>
    </rPh>
    <phoneticPr fontId="24"/>
  </si>
  <si>
    <t>直接最終処分量</t>
    <rPh sb="0" eb="2">
      <t>チョクセツ</t>
    </rPh>
    <rPh sb="2" eb="4">
      <t>サイシュウ</t>
    </rPh>
    <rPh sb="4" eb="6">
      <t>ショブン</t>
    </rPh>
    <rPh sb="6" eb="7">
      <t>リョウ</t>
    </rPh>
    <phoneticPr fontId="24"/>
  </si>
  <si>
    <t>※令和３年度の地方独立行政法人化により、令和２年度までのデータのみ掲載</t>
    <rPh sb="1" eb="3">
      <t>レイワ</t>
    </rPh>
    <rPh sb="4" eb="6">
      <t>ネンド</t>
    </rPh>
    <rPh sb="7" eb="9">
      <t>チホウ</t>
    </rPh>
    <rPh sb="9" eb="11">
      <t>ドクリツ</t>
    </rPh>
    <rPh sb="11" eb="13">
      <t>ギョウセイ</t>
    </rPh>
    <rPh sb="13" eb="16">
      <t>ホウジンカ</t>
    </rPh>
    <rPh sb="20" eb="22">
      <t>レイワ</t>
    </rPh>
    <rPh sb="23" eb="25">
      <t>ネンド</t>
    </rPh>
    <rPh sb="33" eb="35">
      <t>ケイサイ</t>
    </rPh>
    <phoneticPr fontId="3"/>
  </si>
  <si>
    <t>焼却以外の
中間処理量</t>
    <rPh sb="0" eb="2">
      <t>ショウキャク</t>
    </rPh>
    <rPh sb="2" eb="4">
      <t>イガイ</t>
    </rPh>
    <rPh sb="6" eb="8">
      <t>チュウカン</t>
    </rPh>
    <rPh sb="8" eb="10">
      <t>ショリ</t>
    </rPh>
    <rPh sb="10" eb="11">
      <t>リョウ</t>
    </rPh>
    <phoneticPr fontId="24"/>
  </si>
  <si>
    <t>平成29年度</t>
    <rPh sb="0" eb="2">
      <t>ヘイセイ</t>
    </rPh>
    <rPh sb="4" eb="5">
      <t>ネン</t>
    </rPh>
    <rPh sb="5" eb="6">
      <t>ド</t>
    </rPh>
    <phoneticPr fontId="24"/>
  </si>
  <si>
    <t>　　　　　　　　　　　　　　　　　　　　　　　　　　　　　　　</t>
  </si>
  <si>
    <t>（各年度3月31日現在）</t>
  </si>
  <si>
    <t>※１　資源化量には団体回収分を含む。</t>
  </si>
  <si>
    <r>
      <t xml:space="preserve"> 三種混合
</t>
    </r>
    <r>
      <rPr>
        <sz val="8"/>
        <color auto="1"/>
        <rFont val="ＭＳ Ｐゴシック"/>
      </rPr>
      <t>・ジフテリア
・百日せき
・破傷風混合</t>
    </r>
    <rPh sb="1" eb="3">
      <t>サンシュ</t>
    </rPh>
    <rPh sb="3" eb="5">
      <t>コンゴウ</t>
    </rPh>
    <phoneticPr fontId="24"/>
  </si>
  <si>
    <t>皮膚疾患</t>
    <rPh sb="0" eb="2">
      <t>ヒフ</t>
    </rPh>
    <rPh sb="2" eb="4">
      <t>シッカン</t>
    </rPh>
    <phoneticPr fontId="24"/>
  </si>
  <si>
    <t>【Ⅱ 分野別統計】　　4-12　　玉野市民病院利用状況</t>
    <rPh sb="17" eb="19">
      <t>タマノ</t>
    </rPh>
    <rPh sb="23" eb="25">
      <t>リヨウ</t>
    </rPh>
    <rPh sb="25" eb="27">
      <t>ジョウキョウ</t>
    </rPh>
    <phoneticPr fontId="24"/>
  </si>
  <si>
    <t>【Ⅱ 分野別統計】　　4-9　　結核検診と予防接種状況</t>
  </si>
  <si>
    <t>一日平均 （人）</t>
    <rPh sb="0" eb="2">
      <t>イチニチ</t>
    </rPh>
    <rPh sb="2" eb="4">
      <t>ヘイキン</t>
    </rPh>
    <phoneticPr fontId="24"/>
  </si>
  <si>
    <t>要精検</t>
  </si>
  <si>
    <t>入院患者数</t>
    <rPh sb="0" eb="2">
      <t>ニュウイン</t>
    </rPh>
    <rPh sb="2" eb="5">
      <t>カンジャスウ</t>
    </rPh>
    <phoneticPr fontId="24"/>
  </si>
  <si>
    <t>※２  「乳がん検診」は、28年度までは「視触診のみ」と「視触診・マンモグラフィ併用方式」の合計を、
　　　 29年度は、国の検査方法の変更により、「視触診・マンモグラフィ併用方式」のみを計上している。</t>
    <rPh sb="94" eb="96">
      <t>ケイジョウ</t>
    </rPh>
    <phoneticPr fontId="3"/>
  </si>
  <si>
    <t>（単位：頭）</t>
  </si>
  <si>
    <t>外来患者数</t>
    <rPh sb="0" eb="2">
      <t>ガイライ</t>
    </rPh>
    <rPh sb="2" eb="5">
      <t>カンジャスウ</t>
    </rPh>
    <phoneticPr fontId="24"/>
  </si>
  <si>
    <t>乳児健康診査
（医療機関委託）</t>
  </si>
  <si>
    <t>育児相談</t>
    <rPh sb="0" eb="2">
      <t>イクジ</t>
    </rPh>
    <rPh sb="2" eb="4">
      <t>ソウダン</t>
    </rPh>
    <phoneticPr fontId="24"/>
  </si>
  <si>
    <t xml:space="preserve">実人数 </t>
  </si>
  <si>
    <t>実施 回数</t>
    <rPh sb="0" eb="2">
      <t>ジッシ</t>
    </rPh>
    <rPh sb="3" eb="5">
      <t>カイスウ</t>
    </rPh>
    <phoneticPr fontId="24"/>
  </si>
  <si>
    <t>呼吸器疾患</t>
    <rPh sb="0" eb="3">
      <t>コキュウキ</t>
    </rPh>
    <rPh sb="3" eb="5">
      <t>シッカン</t>
    </rPh>
    <phoneticPr fontId="24"/>
  </si>
  <si>
    <t>参加
延人数</t>
    <rPh sb="0" eb="2">
      <t>サンカ</t>
    </rPh>
    <rPh sb="3" eb="4">
      <t>ノベ</t>
    </rPh>
    <rPh sb="4" eb="6">
      <t>ニンズウ</t>
    </rPh>
    <phoneticPr fontId="24"/>
  </si>
  <si>
    <t xml:space="preserve"> 下</t>
  </si>
  <si>
    <t>実施回数</t>
    <rPh sb="0" eb="2">
      <t>ジッシ</t>
    </rPh>
    <rPh sb="2" eb="4">
      <t>カイスウ</t>
    </rPh>
    <phoneticPr fontId="24"/>
  </si>
  <si>
    <t>Ｂ型肝炎
（H28.10～）</t>
    <rPh sb="1" eb="2">
      <t>ガタ</t>
    </rPh>
    <rPh sb="2" eb="4">
      <t>カンエン</t>
    </rPh>
    <phoneticPr fontId="24"/>
  </si>
  <si>
    <t>令和３年度</t>
    <rPh sb="0" eb="2">
      <t>レイワ</t>
    </rPh>
    <rPh sb="3" eb="4">
      <t>ネン</t>
    </rPh>
    <rPh sb="4" eb="5">
      <t>ド</t>
    </rPh>
    <phoneticPr fontId="24"/>
  </si>
  <si>
    <t>がん以外の疾患等</t>
    <rPh sb="2" eb="4">
      <t>イガイ</t>
    </rPh>
    <rPh sb="5" eb="7">
      <t>シッカン</t>
    </rPh>
    <rPh sb="7" eb="8">
      <t>トウ</t>
    </rPh>
    <phoneticPr fontId="3"/>
  </si>
  <si>
    <t>1歳6か月児健康診査</t>
    <rPh sb="1" eb="2">
      <t>サイ</t>
    </rPh>
    <rPh sb="4" eb="5">
      <t>ゲツ</t>
    </rPh>
    <rPh sb="5" eb="6">
      <t>ジ</t>
    </rPh>
    <phoneticPr fontId="24"/>
  </si>
  <si>
    <t>たり平均数
う歯１人当</t>
  </si>
  <si>
    <r>
      <t>資料：</t>
    </r>
    <r>
      <rPr>
        <sz val="10"/>
        <color auto="1"/>
        <rFont val="ＭＳ Ｐゴシック"/>
      </rPr>
      <t>こどもみらい課</t>
    </r>
  </si>
  <si>
    <t>受診者数</t>
  </si>
  <si>
    <t xml:space="preserve">その他悪性新生物 </t>
  </si>
  <si>
    <t>　対象児数</t>
  </si>
  <si>
    <t>　受診率</t>
    <rPh sb="2" eb="3">
      <t>シン</t>
    </rPh>
    <rPh sb="3" eb="4">
      <t>リツ</t>
    </rPh>
    <phoneticPr fontId="24"/>
  </si>
  <si>
    <t>心理相談実施者数</t>
    <rPh sb="0" eb="2">
      <t>シンリ</t>
    </rPh>
    <rPh sb="2" eb="4">
      <t>ソウダン</t>
    </rPh>
    <rPh sb="4" eb="6">
      <t>ジッシ</t>
    </rPh>
    <rPh sb="6" eb="7">
      <t>シャ</t>
    </rPh>
    <rPh sb="7" eb="8">
      <t>スウ</t>
    </rPh>
    <phoneticPr fontId="24"/>
  </si>
  <si>
    <t>診察所見内訳　　　</t>
    <rPh sb="0" eb="2">
      <t>シンサツ</t>
    </rPh>
    <rPh sb="2" eb="4">
      <t>ショケン</t>
    </rPh>
    <rPh sb="4" eb="6">
      <t>ウチワケ</t>
    </rPh>
    <phoneticPr fontId="24"/>
  </si>
  <si>
    <t>【Ⅱ 分野別統計】　　4-7　　狂犬病予防状況</t>
    <rPh sb="16" eb="19">
      <t>キョウケンビョウ</t>
    </rPh>
    <rPh sb="19" eb="21">
      <t>ヨボウ</t>
    </rPh>
    <rPh sb="21" eb="23">
      <t>ジョウキョウ</t>
    </rPh>
    <phoneticPr fontId="24"/>
  </si>
  <si>
    <t>う歯の状況</t>
  </si>
  <si>
    <t>10％以下</t>
    <rPh sb="3" eb="5">
      <t>イカ</t>
    </rPh>
    <phoneticPr fontId="24"/>
  </si>
  <si>
    <t>正常</t>
  </si>
  <si>
    <t>胃がん検診</t>
    <rPh sb="3" eb="5">
      <t>ケンシン</t>
    </rPh>
    <phoneticPr fontId="24"/>
  </si>
  <si>
    <t>経過観察</t>
    <rPh sb="0" eb="2">
      <t>ケイカ</t>
    </rPh>
    <rPh sb="2" eb="4">
      <t>カンサツ</t>
    </rPh>
    <phoneticPr fontId="24"/>
  </si>
  <si>
    <t>要精検</t>
    <rPh sb="0" eb="1">
      <t>ヨウ</t>
    </rPh>
    <rPh sb="1" eb="2">
      <t>セイ</t>
    </rPh>
    <rPh sb="2" eb="3">
      <t>ケン</t>
    </rPh>
    <phoneticPr fontId="24"/>
  </si>
  <si>
    <t>要医療</t>
    <rPh sb="0" eb="1">
      <t>ヨウ</t>
    </rPh>
    <rPh sb="1" eb="3">
      <t>イリョウ</t>
    </rPh>
    <phoneticPr fontId="24"/>
  </si>
  <si>
    <t>令和元年</t>
  </si>
  <si>
    <t xml:space="preserve">要精検 </t>
  </si>
  <si>
    <t>歯科受診児数</t>
    <rPh sb="0" eb="2">
      <t>シカ</t>
    </rPh>
    <rPh sb="2" eb="4">
      <t>ジュシン</t>
    </rPh>
    <rPh sb="4" eb="5">
      <t>ジ</t>
    </rPh>
    <rPh sb="5" eb="6">
      <t>スウ</t>
    </rPh>
    <phoneticPr fontId="24"/>
  </si>
  <si>
    <t>眼の異常</t>
    <rPh sb="0" eb="1">
      <t>メ</t>
    </rPh>
    <rPh sb="2" eb="4">
      <t>イジョウ</t>
    </rPh>
    <phoneticPr fontId="24"/>
  </si>
  <si>
    <t>精神発達の遅れ</t>
    <rPh sb="0" eb="2">
      <t>セイシン</t>
    </rPh>
    <rPh sb="2" eb="4">
      <t>ハッタツ</t>
    </rPh>
    <rPh sb="5" eb="6">
      <t>オク</t>
    </rPh>
    <phoneticPr fontId="24"/>
  </si>
  <si>
    <t>貧血</t>
    <rPh sb="0" eb="2">
      <t>ヒンケツ</t>
    </rPh>
    <phoneticPr fontId="24"/>
  </si>
  <si>
    <t>言語発達の遅れ</t>
    <rPh sb="0" eb="2">
      <t>ゲンゴ</t>
    </rPh>
    <rPh sb="2" eb="4">
      <t>ハッタツ</t>
    </rPh>
    <rPh sb="5" eb="6">
      <t>オク</t>
    </rPh>
    <phoneticPr fontId="24"/>
  </si>
  <si>
    <t>運動発達の遅れ</t>
    <rPh sb="0" eb="2">
      <t>ウンドウ</t>
    </rPh>
    <rPh sb="2" eb="4">
      <t>ハッタツ</t>
    </rPh>
    <rPh sb="5" eb="6">
      <t>オク</t>
    </rPh>
    <phoneticPr fontId="24"/>
  </si>
  <si>
    <t>体格不良</t>
    <rPh sb="0" eb="2">
      <t>タイカク</t>
    </rPh>
    <rPh sb="2" eb="4">
      <t>フリョウ</t>
    </rPh>
    <phoneticPr fontId="24"/>
  </si>
  <si>
    <t>その他</t>
    <rPh sb="2" eb="3">
      <t>タ</t>
    </rPh>
    <phoneticPr fontId="24"/>
  </si>
  <si>
    <t>（単位：人、％）</t>
  </si>
  <si>
    <t xml:space="preserve">　受診児数 </t>
    <rPh sb="1" eb="3">
      <t>ジュシン</t>
    </rPh>
    <rPh sb="3" eb="4">
      <t>ジ</t>
    </rPh>
    <rPh sb="4" eb="5">
      <t>スウ</t>
    </rPh>
    <phoneticPr fontId="24"/>
  </si>
  <si>
    <t>悪性新生物</t>
    <rPh sb="0" eb="2">
      <t>アクセイ</t>
    </rPh>
    <rPh sb="2" eb="4">
      <t>シンセイ</t>
    </rPh>
    <rPh sb="4" eb="5">
      <t>ブツ</t>
    </rPh>
    <phoneticPr fontId="24"/>
  </si>
  <si>
    <t>う歯総数</t>
    <rPh sb="1" eb="2">
      <t>シ</t>
    </rPh>
    <rPh sb="2" eb="4">
      <t>ソウスウ</t>
    </rPh>
    <phoneticPr fontId="24"/>
  </si>
  <si>
    <t>死亡総数</t>
  </si>
  <si>
    <t>う歯罹患率</t>
    <rPh sb="1" eb="2">
      <t>シ</t>
    </rPh>
    <rPh sb="2" eb="4">
      <t>リカン</t>
    </rPh>
    <rPh sb="4" eb="5">
      <t>リツ</t>
    </rPh>
    <phoneticPr fontId="24"/>
  </si>
  <si>
    <t xml:space="preserve">児 </t>
  </si>
  <si>
    <t>気管，気管支及び肺</t>
  </si>
  <si>
    <t>資料：病院事業管理課</t>
    <rPh sb="0" eb="2">
      <t>シリョウ</t>
    </rPh>
    <rPh sb="3" eb="5">
      <t>ビョウイン</t>
    </rPh>
    <rPh sb="5" eb="7">
      <t>ジギョウ</t>
    </rPh>
    <rPh sb="7" eb="10">
      <t>カンリカ</t>
    </rPh>
    <phoneticPr fontId="24"/>
  </si>
  <si>
    <t xml:space="preserve"> 率</t>
  </si>
  <si>
    <t>店舗販売業</t>
    <rPh sb="0" eb="2">
      <t>テンポ</t>
    </rPh>
    <rPh sb="2" eb="5">
      <t>ハンバイギョウ</t>
    </rPh>
    <phoneticPr fontId="24"/>
  </si>
  <si>
    <t>慢性閉塞性肺疾患</t>
  </si>
  <si>
    <t xml:space="preserve"> ～</t>
  </si>
  <si>
    <t>水痘
（H26.10～）</t>
    <rPh sb="0" eb="2">
      <t>スイトウ</t>
    </rPh>
    <phoneticPr fontId="24"/>
  </si>
  <si>
    <t xml:space="preserve">数 </t>
  </si>
  <si>
    <t>令和５年度</t>
    <rPh sb="0" eb="2">
      <t>レイワ</t>
    </rPh>
    <rPh sb="3" eb="4">
      <t>ネン</t>
    </rPh>
    <rPh sb="4" eb="5">
      <t>ド</t>
    </rPh>
    <phoneticPr fontId="3"/>
  </si>
  <si>
    <t>卸売販売業</t>
    <rPh sb="0" eb="2">
      <t>オロシウリ</t>
    </rPh>
    <rPh sb="2" eb="5">
      <t>ハンバイギョウ</t>
    </rPh>
    <phoneticPr fontId="24"/>
  </si>
  <si>
    <t xml:space="preserve"> 以</t>
  </si>
  <si>
    <t>B/A</t>
  </si>
  <si>
    <t>平成22年度</t>
    <rPh sb="0" eb="2">
      <t>ヘイセイ</t>
    </rPh>
    <rPh sb="4" eb="6">
      <t>ネンド</t>
    </rPh>
    <phoneticPr fontId="3"/>
  </si>
  <si>
    <t>Ｄ/Ｃ</t>
  </si>
  <si>
    <t>資料：備前保健所</t>
    <rPh sb="3" eb="5">
      <t>ビゼン</t>
    </rPh>
    <rPh sb="5" eb="8">
      <t>ホケンジョ</t>
    </rPh>
    <phoneticPr fontId="3"/>
  </si>
  <si>
    <t>(A)</t>
  </si>
  <si>
    <t xml:space="preserve">(B) </t>
  </si>
  <si>
    <t>（Ｄ）</t>
  </si>
  <si>
    <t xml:space="preserve"> （Ｅ） </t>
  </si>
  <si>
    <t>指導区分 （延）</t>
    <rPh sb="6" eb="7">
      <t>ノベ</t>
    </rPh>
    <phoneticPr fontId="24"/>
  </si>
  <si>
    <t>乳がん検診</t>
  </si>
  <si>
    <t>診査</t>
  </si>
  <si>
    <t>所見内訳</t>
  </si>
  <si>
    <t>【Ⅱ 分野別統計】　　4-6　  死因別死亡者数</t>
    <rPh sb="19" eb="20">
      <t>ベツ</t>
    </rPh>
    <phoneticPr fontId="3"/>
  </si>
  <si>
    <t>（単位：人）</t>
  </si>
  <si>
    <t>背柱異常</t>
    <rPh sb="0" eb="1">
      <t>ハイ</t>
    </rPh>
    <rPh sb="1" eb="2">
      <t>チュウ</t>
    </rPh>
    <rPh sb="2" eb="4">
      <t>イジョウ</t>
    </rPh>
    <phoneticPr fontId="24"/>
  </si>
  <si>
    <t>受診
者数</t>
  </si>
  <si>
    <t>ヘルニア</t>
  </si>
  <si>
    <t>麻疹・
風疹</t>
    <rPh sb="4" eb="6">
      <t>フウシン</t>
    </rPh>
    <phoneticPr fontId="24"/>
  </si>
  <si>
    <t>受診
者数</t>
    <rPh sb="0" eb="2">
      <t>ジュシン</t>
    </rPh>
    <rPh sb="4" eb="5">
      <t>カズ</t>
    </rPh>
    <phoneticPr fontId="24"/>
  </si>
  <si>
    <t>（単位：箇所、床）　　　　　　　　　　　　　　　　　　　　　　　　　　　　　　　　　</t>
  </si>
  <si>
    <t>病床利用率 ％</t>
    <rPh sb="0" eb="2">
      <t>ビョウショウ</t>
    </rPh>
    <rPh sb="2" eb="5">
      <t>リヨウリツ</t>
    </rPh>
    <phoneticPr fontId="24"/>
  </si>
  <si>
    <t>ポリオ</t>
  </si>
  <si>
    <t>風疹</t>
  </si>
  <si>
    <t>結核患者</t>
  </si>
  <si>
    <t>間接撮影</t>
    <rPh sb="2" eb="4">
      <t>サツエイ</t>
    </rPh>
    <phoneticPr fontId="24"/>
  </si>
  <si>
    <t>【Ⅱ 分野別統計】　　4-10　　健康診査実施状況</t>
    <rPh sb="17" eb="19">
      <t>ケンコウ</t>
    </rPh>
    <rPh sb="21" eb="23">
      <t>ジッシ</t>
    </rPh>
    <phoneticPr fontId="24"/>
  </si>
  <si>
    <t xml:space="preserve">異常なし </t>
  </si>
  <si>
    <t>率(%)</t>
  </si>
  <si>
    <t>受診
者数</t>
    <rPh sb="3" eb="4">
      <t>シャ</t>
    </rPh>
    <rPh sb="4" eb="5">
      <t>スウ</t>
    </rPh>
    <phoneticPr fontId="24"/>
  </si>
  <si>
    <t>※２</t>
  </si>
  <si>
    <t xml:space="preserve">人数 </t>
  </si>
  <si>
    <t>者数</t>
  </si>
  <si>
    <t>率(%）</t>
  </si>
  <si>
    <t>令和４年度</t>
    <rPh sb="0" eb="2">
      <t>レイワ</t>
    </rPh>
    <rPh sb="3" eb="4">
      <t>ネン</t>
    </rPh>
    <rPh sb="4" eb="5">
      <t>ド</t>
    </rPh>
    <phoneticPr fontId="3"/>
  </si>
  <si>
    <t>受診者数</t>
    <rPh sb="0" eb="3">
      <t>ジュシンシャ</t>
    </rPh>
    <rPh sb="3" eb="4">
      <t>スウ</t>
    </rPh>
    <phoneticPr fontId="24"/>
  </si>
  <si>
    <t>白血病</t>
  </si>
  <si>
    <t xml:space="preserve">計 </t>
  </si>
  <si>
    <t xml:space="preserve">ＢＣＧ </t>
  </si>
  <si>
    <t>薬種商販売業</t>
    <rPh sb="0" eb="2">
      <t>ヤクシュ</t>
    </rPh>
    <rPh sb="2" eb="3">
      <t>ショウ</t>
    </rPh>
    <rPh sb="3" eb="6">
      <t>ハンバイギョウ</t>
    </rPh>
    <phoneticPr fontId="24"/>
  </si>
  <si>
    <t>【Ⅱ 分野別統計】　　4-8    予防接種実施状況</t>
  </si>
  <si>
    <t>資料：備前保健所</t>
    <rPh sb="0" eb="2">
      <t>シリョウ</t>
    </rPh>
    <rPh sb="3" eb="5">
      <t>ビゼン</t>
    </rPh>
    <rPh sb="5" eb="8">
      <t>ホケンジョ</t>
    </rPh>
    <phoneticPr fontId="24"/>
  </si>
  <si>
    <t>毒物劇物運送事業</t>
    <rPh sb="0" eb="2">
      <t>ドクブツ</t>
    </rPh>
    <rPh sb="2" eb="4">
      <t>ゲキブツ</t>
    </rPh>
    <rPh sb="4" eb="6">
      <t>ウンソウ</t>
    </rPh>
    <rPh sb="6" eb="8">
      <t>ジギョウ</t>
    </rPh>
    <phoneticPr fontId="24"/>
  </si>
  <si>
    <r>
      <t>　　</t>
    </r>
    <r>
      <rPr>
        <sz val="10"/>
        <color auto="1"/>
        <rFont val="ＭＳ Ｐゴシック"/>
      </rPr>
      <t>四種混合</t>
    </r>
    <r>
      <rPr>
        <sz val="7"/>
        <color auto="1"/>
        <rFont val="ＭＳ Ｐゴシック"/>
      </rPr>
      <t xml:space="preserve">
 ・ジフテリア
 ・百日せき・破傷風
 ・不活化ポリオ混合</t>
    </r>
    <rPh sb="2" eb="3">
      <t>４</t>
    </rPh>
    <rPh sb="3" eb="4">
      <t>シュ</t>
    </rPh>
    <rPh sb="4" eb="6">
      <t>コンゴウ</t>
    </rPh>
    <rPh sb="28" eb="29">
      <t>フ</t>
    </rPh>
    <rPh sb="29" eb="30">
      <t>カツ</t>
    </rPh>
    <rPh sb="30" eb="31">
      <t>カ</t>
    </rPh>
    <rPh sb="34" eb="36">
      <t>コンゴウ</t>
    </rPh>
    <phoneticPr fontId="24"/>
  </si>
  <si>
    <r>
      <t xml:space="preserve">二種混合
</t>
    </r>
    <r>
      <rPr>
        <sz val="8"/>
        <color auto="1"/>
        <rFont val="ＭＳ Ｐゴシック"/>
      </rPr>
      <t>・ジフテリア
・破傷風混合</t>
    </r>
    <rPh sb="0" eb="1">
      <t>ニ</t>
    </rPh>
    <rPh sb="1" eb="2">
      <t>シュ</t>
    </rPh>
    <rPh sb="2" eb="4">
      <t>コンゴウ</t>
    </rPh>
    <phoneticPr fontId="24"/>
  </si>
  <si>
    <t>大腸がん</t>
  </si>
  <si>
    <t>日本
脳炎</t>
  </si>
  <si>
    <t>1(2)</t>
  </si>
  <si>
    <t>　　　　　　　　　　　　　　　　　　　　　　　　　　　　　　　　　　　　　　　　　　　　　　</t>
  </si>
  <si>
    <t xml:space="preserve">その他の虚血性心疾患 </t>
  </si>
  <si>
    <t xml:space="preserve">食道の悪性新生物 </t>
  </si>
  <si>
    <t>ヒブ</t>
  </si>
  <si>
    <t>脳血管疾患</t>
  </si>
  <si>
    <t>高齢者
インフル
エンザ</t>
    <rPh sb="0" eb="3">
      <t>コウレイシャ</t>
    </rPh>
    <phoneticPr fontId="24"/>
  </si>
  <si>
    <t>エンザ</t>
  </si>
  <si>
    <t>新規登録頭数</t>
  </si>
  <si>
    <t>結腸の　　〃</t>
  </si>
  <si>
    <t>薬局・医薬品販売業</t>
    <rPh sb="0" eb="2">
      <t>ヤッキョク</t>
    </rPh>
    <rPh sb="3" eb="6">
      <t>イヤクヒン</t>
    </rPh>
    <rPh sb="6" eb="9">
      <t>ハンバイギョウ</t>
    </rPh>
    <phoneticPr fontId="24"/>
  </si>
  <si>
    <t>直腸Ｓ状結腸移行部及び直腸</t>
    <rPh sb="9" eb="10">
      <t>オヨ</t>
    </rPh>
    <rPh sb="11" eb="13">
      <t>チョクチョウ</t>
    </rPh>
    <phoneticPr fontId="24"/>
  </si>
  <si>
    <t>胆のう及び他の胆道</t>
  </si>
  <si>
    <t xml:space="preserve">乳房の悪性新生物 </t>
  </si>
  <si>
    <t xml:space="preserve">子宮の悪性新生物 </t>
  </si>
  <si>
    <t xml:space="preserve">その他不慮の事故 </t>
  </si>
  <si>
    <t>心疾患（高血圧性除く）</t>
  </si>
  <si>
    <t>急性心筋梗塞</t>
  </si>
  <si>
    <t>令和元年度</t>
    <rPh sb="4" eb="5">
      <t>ド</t>
    </rPh>
    <phoneticPr fontId="3"/>
  </si>
  <si>
    <t>健康診査　※1</t>
    <rPh sb="0" eb="2">
      <t>ケンコウ</t>
    </rPh>
    <rPh sb="2" eb="4">
      <t>シンサ</t>
    </rPh>
    <phoneticPr fontId="24"/>
  </si>
  <si>
    <t>食中毒
件 （人数）</t>
    <rPh sb="0" eb="3">
      <t>ショクチュウドク</t>
    </rPh>
    <rPh sb="4" eb="5">
      <t>ケン</t>
    </rPh>
    <rPh sb="7" eb="9">
      <t>ニンズウ</t>
    </rPh>
    <phoneticPr fontId="24"/>
  </si>
  <si>
    <t>その他心疾患</t>
  </si>
  <si>
    <t>くも膜下出血</t>
  </si>
  <si>
    <t>脳梗塞</t>
  </si>
  <si>
    <t xml:space="preserve">その他脳血管疾患 </t>
  </si>
  <si>
    <t>その他全死因</t>
  </si>
  <si>
    <t>平成18年度</t>
    <rPh sb="0" eb="2">
      <t>ヘイセイ</t>
    </rPh>
    <rPh sb="4" eb="6">
      <t>ネンド</t>
    </rPh>
    <phoneticPr fontId="3"/>
  </si>
  <si>
    <t>大動脈瘤及び解離</t>
  </si>
  <si>
    <t>肝疾患</t>
  </si>
  <si>
    <t>老衰</t>
  </si>
  <si>
    <t>不慮の事故</t>
  </si>
  <si>
    <t>令和元年</t>
    <rPh sb="0" eb="2">
      <t>レイワ</t>
    </rPh>
    <rPh sb="2" eb="3">
      <t>ガン</t>
    </rPh>
    <rPh sb="3" eb="4">
      <t>ネン</t>
    </rPh>
    <phoneticPr fontId="3"/>
  </si>
  <si>
    <t>交通事故</t>
  </si>
  <si>
    <t>自殺</t>
  </si>
  <si>
    <t>　　　　　　　　　　　　　　　　　　　　　　　　　　　　　　　　　　　　</t>
  </si>
  <si>
    <t>【Ⅱ 分野別統計】　　4-5    結核患者届出・死亡及び罹患者</t>
  </si>
  <si>
    <t>（各年4月1日現在）</t>
    <rPh sb="1" eb="3">
      <t>カクネン</t>
    </rPh>
    <rPh sb="4" eb="5">
      <t>ガツ</t>
    </rPh>
    <rPh sb="6" eb="7">
      <t>ニチ</t>
    </rPh>
    <rPh sb="7" eb="9">
      <t>ゲンザイ</t>
    </rPh>
    <phoneticPr fontId="24"/>
  </si>
  <si>
    <t>毒物劇物販売業</t>
    <rPh sb="0" eb="2">
      <t>ドクブツ</t>
    </rPh>
    <rPh sb="2" eb="4">
      <t>ゲキブツ</t>
    </rPh>
    <rPh sb="4" eb="7">
      <t>ハンバイギョウ</t>
    </rPh>
    <phoneticPr fontId="24"/>
  </si>
  <si>
    <t>資料：人口動態調査</t>
  </si>
  <si>
    <t>毒物劇物業務上取扱者</t>
    <rPh sb="0" eb="2">
      <t>ドクブツ</t>
    </rPh>
    <rPh sb="2" eb="4">
      <t>ゲキブツ</t>
    </rPh>
    <rPh sb="4" eb="7">
      <t>ギョウムジョウ</t>
    </rPh>
    <rPh sb="7" eb="9">
      <t>トリアツカイ</t>
    </rPh>
    <rPh sb="9" eb="10">
      <t>シャ</t>
    </rPh>
    <phoneticPr fontId="24"/>
  </si>
  <si>
    <r>
      <t>薬局</t>
    </r>
    <r>
      <rPr>
        <sz val="10"/>
        <color theme="1"/>
        <rFont val="ＭＳ Ｐゴシック"/>
      </rPr>
      <t>製剤</t>
    </r>
    <r>
      <rPr>
        <sz val="10"/>
        <color auto="1"/>
        <rFont val="ＭＳ Ｐゴシック"/>
      </rPr>
      <t>製造販売業</t>
    </r>
    <rPh sb="0" eb="2">
      <t>ヤッキョク</t>
    </rPh>
    <rPh sb="4" eb="6">
      <t>セイゾウ</t>
    </rPh>
    <rPh sb="6" eb="9">
      <t>ハンバイギョウ</t>
    </rPh>
    <phoneticPr fontId="24"/>
  </si>
  <si>
    <t>高齢者
新型コロナウイルス
（定期接種R6.10～）</t>
    <rPh sb="0" eb="3">
      <t>コウレイシャ</t>
    </rPh>
    <rPh sb="4" eb="6">
      <t>シンガタ</t>
    </rPh>
    <phoneticPr fontId="24"/>
  </si>
  <si>
    <t>特例販売業</t>
    <rPh sb="0" eb="2">
      <t>トクレイ</t>
    </rPh>
    <rPh sb="2" eb="5">
      <t>ハンバイギョウ</t>
    </rPh>
    <phoneticPr fontId="24"/>
  </si>
  <si>
    <t>高度管理医療機器販売賃貸業</t>
    <rPh sb="0" eb="2">
      <t>コウド</t>
    </rPh>
    <rPh sb="2" eb="4">
      <t>カンリ</t>
    </rPh>
    <rPh sb="4" eb="6">
      <t>イリョウ</t>
    </rPh>
    <rPh sb="6" eb="8">
      <t>キキ</t>
    </rPh>
    <rPh sb="8" eb="10">
      <t>ハンバイ</t>
    </rPh>
    <rPh sb="10" eb="13">
      <t>チンタイギョウ</t>
    </rPh>
    <phoneticPr fontId="24"/>
  </si>
  <si>
    <t>（各年度３月３１日現在）</t>
  </si>
  <si>
    <t>電気めっき事業</t>
    <rPh sb="0" eb="2">
      <t>デンキ</t>
    </rPh>
    <rPh sb="5" eb="7">
      <t>ジギョウ</t>
    </rPh>
    <phoneticPr fontId="24"/>
  </si>
  <si>
    <t>平成19年</t>
    <rPh sb="0" eb="2">
      <t>ヘイセイ</t>
    </rPh>
    <rPh sb="4" eb="5">
      <t>ネン</t>
    </rPh>
    <phoneticPr fontId="3"/>
  </si>
  <si>
    <t>子宮頸がん検診</t>
    <rPh sb="2" eb="3">
      <t>ケイ</t>
    </rPh>
    <phoneticPr fontId="24"/>
  </si>
  <si>
    <t>成人用
肺炎球菌
（定期接種H26.10～）</t>
    <rPh sb="0" eb="3">
      <t>セイジンヨウ</t>
    </rPh>
    <rPh sb="4" eb="6">
      <t>ハイエン</t>
    </rPh>
    <rPh sb="6" eb="8">
      <t>キュウキン</t>
    </rPh>
    <rPh sb="10" eb="12">
      <t>テイキ</t>
    </rPh>
    <rPh sb="12" eb="14">
      <t>セッシュ</t>
    </rPh>
    <phoneticPr fontId="24"/>
  </si>
  <si>
    <t>成人用
肺炎球菌
（任意助成～H26）</t>
    <rPh sb="0" eb="3">
      <t>セイジンヨウ</t>
    </rPh>
    <rPh sb="4" eb="6">
      <t>ハイエン</t>
    </rPh>
    <rPh sb="6" eb="8">
      <t>キュウキン</t>
    </rPh>
    <rPh sb="10" eb="12">
      <t>ニンイ</t>
    </rPh>
    <rPh sb="12" eb="14">
      <t>ジョセイ</t>
    </rPh>
    <phoneticPr fontId="24"/>
  </si>
  <si>
    <t>がんであった者</t>
    <rPh sb="6" eb="7">
      <t>モノ</t>
    </rPh>
    <phoneticPr fontId="3"/>
  </si>
  <si>
    <t>資料：環境保全課</t>
    <rPh sb="0" eb="2">
      <t>シリョウ</t>
    </rPh>
    <rPh sb="3" eb="5">
      <t>カンキョウ</t>
    </rPh>
    <rPh sb="5" eb="8">
      <t>ホゼンカ</t>
    </rPh>
    <phoneticPr fontId="3"/>
  </si>
  <si>
    <t>対前年度比 ％</t>
    <rPh sb="0" eb="1">
      <t>タイ</t>
    </rPh>
    <rPh sb="1" eb="4">
      <t>ゼンネンド</t>
    </rPh>
    <rPh sb="4" eb="5">
      <t>ヒ</t>
    </rPh>
    <phoneticPr fontId="24"/>
  </si>
  <si>
    <t>平成24年</t>
    <rPh sb="0" eb="2">
      <t>ヘイセイ</t>
    </rPh>
    <rPh sb="4" eb="5">
      <t>ネン</t>
    </rPh>
    <phoneticPr fontId="3"/>
  </si>
  <si>
    <t>平成19年度</t>
    <rPh sb="0" eb="2">
      <t>ヘイセイ</t>
    </rPh>
    <rPh sb="4" eb="6">
      <t>ネンド</t>
    </rPh>
    <phoneticPr fontId="3"/>
  </si>
  <si>
    <t>（単位：人、％、本、回）</t>
  </si>
  <si>
    <t>（単位：体、胎）</t>
  </si>
  <si>
    <t>（各年度12月31日現在）</t>
    <rPh sb="1" eb="4">
      <t>カクネンド</t>
    </rPh>
    <rPh sb="6" eb="7">
      <t>ガツ</t>
    </rPh>
    <phoneticPr fontId="24"/>
  </si>
  <si>
    <t>（各年度12月31日現在）</t>
    <rPh sb="1" eb="3">
      <t>カクネン</t>
    </rPh>
    <rPh sb="3" eb="4">
      <t>ド</t>
    </rPh>
    <rPh sb="6" eb="7">
      <t>ガツ</t>
    </rPh>
    <rPh sb="10" eb="12">
      <t>ゲンザイ</t>
    </rPh>
    <phoneticPr fontId="24"/>
  </si>
  <si>
    <t>平成30年度</t>
    <rPh sb="0" eb="2">
      <t>ヘイセイ</t>
    </rPh>
    <rPh sb="4" eb="6">
      <t>ネンド</t>
    </rPh>
    <phoneticPr fontId="3"/>
  </si>
  <si>
    <t>※１　「健康診査」は、19年度までは40歳以上を、20年度からは75歳以上を対象としている。</t>
  </si>
  <si>
    <t>－</t>
  </si>
  <si>
    <t>資料：健康医療課</t>
    <rPh sb="0" eb="2">
      <t>シリョウ</t>
    </rPh>
    <rPh sb="3" eb="5">
      <t>ケンコウ</t>
    </rPh>
    <rPh sb="5" eb="7">
      <t>イリョウ</t>
    </rPh>
    <rPh sb="7" eb="8">
      <t>カ</t>
    </rPh>
    <phoneticPr fontId="24"/>
  </si>
  <si>
    <r>
      <t>　　</t>
    </r>
    <r>
      <rPr>
        <sz val="10"/>
        <color auto="1"/>
        <rFont val="ＭＳ Ｐゴシック"/>
      </rPr>
      <t>五種混合（R6.4～）</t>
    </r>
    <r>
      <rPr>
        <sz val="7"/>
        <color auto="1"/>
        <rFont val="ＭＳ Ｐゴシック"/>
      </rPr>
      <t xml:space="preserve">
 ・ジフテリア・ヒブ
 ・百日せき・破傷風
 ・不活化ポリオ混合</t>
    </r>
    <rPh sb="2" eb="4">
      <t>ゴシュ</t>
    </rPh>
    <rPh sb="4" eb="6">
      <t>コンゴウ</t>
    </rPh>
    <rPh sb="38" eb="39">
      <t>フ</t>
    </rPh>
    <rPh sb="39" eb="40">
      <t>カツ</t>
    </rPh>
    <rPh sb="40" eb="41">
      <t>カ</t>
    </rPh>
    <rPh sb="44" eb="46">
      <t>コンゴウ</t>
    </rPh>
    <phoneticPr fontId="2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</si>
</sst>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176" formatCode="#,##0_);[Red]\(#,##0\)"/>
    <numFmt numFmtId="177" formatCode="0_ "/>
    <numFmt numFmtId="178" formatCode="#,##0_ "/>
    <numFmt numFmtId="179" formatCode="0.0%"/>
    <numFmt numFmtId="180" formatCode="0.0_);[Red]\(0.0\)"/>
    <numFmt numFmtId="181" formatCode="0.0"/>
    <numFmt numFmtId="182" formatCode="#,##0.0"/>
    <numFmt numFmtId="183" formatCode="#,##0.0;[Red]\-#,##0.0"/>
    <numFmt numFmtId="184" formatCode="#,##0.0_);[Red]\(#,##0.0\)"/>
    <numFmt numFmtId="185" formatCode="0.0;&quot;△ &quot;0.0"/>
  </numFmts>
  <fonts count="30">
    <font>
      <sz val="11"/>
      <color theme="1"/>
      <name val="ＭＳ Ｐゴシック"/>
      <family val="3"/>
      <scheme val="minor"/>
    </font>
    <font>
      <sz val="8"/>
      <color auto="1"/>
      <name val="ＭＳ ゴシック"/>
      <family val="3"/>
    </font>
    <font>
      <sz val="10"/>
      <color auto="1"/>
      <name val="Arial"/>
      <family val="2"/>
    </font>
    <font>
      <sz val="6"/>
      <color auto="1"/>
      <name val="ＭＳ Ｐゴシック"/>
      <family val="3"/>
    </font>
    <font>
      <sz val="8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10"/>
      <color auto="1"/>
      <name val="ＭＳ ゴシック"/>
      <family val="3"/>
    </font>
    <font>
      <b/>
      <sz val="12"/>
      <color auto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0.5"/>
      <color auto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auto="1"/>
      <name val="ＭＳ 明朝"/>
      <family val="1"/>
    </font>
    <font>
      <sz val="10"/>
      <color theme="1"/>
      <name val="ＭＳ ゴシック"/>
      <family val="3"/>
    </font>
    <font>
      <sz val="8"/>
      <color rgb="FFFF0000"/>
      <name val="ＭＳ ゴシック"/>
      <family val="3"/>
    </font>
    <font>
      <sz val="8"/>
      <color theme="1"/>
      <name val="ＭＳ ゴシック"/>
      <family val="3"/>
    </font>
    <font>
      <sz val="9"/>
      <color auto="1"/>
      <name val="ＭＳ ゴシック"/>
      <family val="3"/>
    </font>
    <font>
      <sz val="8"/>
      <color auto="1"/>
      <name val="ＭＳ 明朝"/>
      <family val="1"/>
    </font>
    <font>
      <sz val="10.5"/>
      <color auto="1"/>
      <name val="ＭＳ 明朝"/>
      <family val="1"/>
    </font>
    <font>
      <b/>
      <sz val="14"/>
      <color auto="1"/>
      <name val="ＭＳ ゴシック"/>
      <family val="3"/>
    </font>
    <font>
      <sz val="7"/>
      <color auto="1"/>
      <name val="ＭＳ Ｐゴシック"/>
      <family val="3"/>
      <scheme val="minor"/>
    </font>
    <font>
      <sz val="9"/>
      <color auto="1"/>
      <name val="ＭＳ Ｐゴシック"/>
      <family val="3"/>
      <scheme val="minor"/>
    </font>
    <font>
      <sz val="10"/>
      <color rgb="FFFF0000"/>
      <name val="ＭＳ Ｐゴシック"/>
      <family val="3"/>
      <scheme val="minor"/>
    </font>
    <font>
      <sz val="6"/>
      <color auto="1"/>
      <name val="ＭＳ ゴシック"/>
      <family val="3"/>
    </font>
    <font>
      <sz val="12"/>
      <color auto="1"/>
      <name val="ＭＳ ゴシック"/>
      <family val="3"/>
    </font>
    <font>
      <sz val="11"/>
      <color auto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auto="1"/>
      <name val="ＭＳ ゴシック"/>
      <family val="3"/>
    </font>
    <font>
      <sz val="8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/>
    <xf numFmtId="0" fontId="1" fillId="0" borderId="0"/>
  </cellStyleXfs>
  <cellXfs count="979">
    <xf numFmtId="0" fontId="0" fillId="0" borderId="0" xfId="0">
      <alignment vertical="center"/>
    </xf>
    <xf numFmtId="0" fontId="1" fillId="0" borderId="0" xfId="5"/>
    <xf numFmtId="0" fontId="4" fillId="0" borderId="0" xfId="5" applyFont="1"/>
    <xf numFmtId="0" fontId="5" fillId="0" borderId="0" xfId="5" applyFont="1" applyAlignment="1">
      <alignment vertical="center"/>
    </xf>
    <xf numFmtId="0" fontId="5" fillId="0" borderId="0" xfId="5" applyFont="1"/>
    <xf numFmtId="0" fontId="6" fillId="0" borderId="0" xfId="5" applyFont="1" applyAlignment="1">
      <alignment vertical="center"/>
    </xf>
    <xf numFmtId="0" fontId="7" fillId="0" borderId="0" xfId="5" applyFont="1" applyAlignment="1">
      <alignment horizontal="center" vertical="center"/>
    </xf>
    <xf numFmtId="0" fontId="5" fillId="0" borderId="0" xfId="5" applyFont="1" applyFill="1" applyAlignment="1">
      <alignment horizontal="left" vertical="center"/>
    </xf>
    <xf numFmtId="0" fontId="5" fillId="0" borderId="1" xfId="5" applyFont="1" applyFill="1" applyBorder="1" applyAlignment="1">
      <alignment horizontal="distributed" vertical="center" wrapText="1" justifyLastLine="1"/>
    </xf>
    <xf numFmtId="0" fontId="5" fillId="0" borderId="2" xfId="5" applyFont="1" applyFill="1" applyBorder="1" applyAlignment="1">
      <alignment horizontal="distributed" vertical="center" justifyLastLine="1"/>
    </xf>
    <xf numFmtId="0" fontId="5" fillId="0" borderId="3" xfId="5" applyFont="1" applyFill="1" applyBorder="1" applyAlignment="1">
      <alignment horizontal="center" vertical="center" justifyLastLine="1"/>
    </xf>
    <xf numFmtId="0" fontId="5" fillId="0" borderId="4" xfId="5" applyFont="1" applyFill="1" applyBorder="1" applyAlignment="1">
      <alignment horizontal="center" vertical="center" justifyLastLine="1"/>
    </xf>
    <xf numFmtId="0" fontId="8" fillId="0" borderId="3" xfId="5" applyFont="1" applyFill="1" applyBorder="1" applyAlignment="1">
      <alignment horizontal="center" vertical="center" justifyLastLine="1"/>
    </xf>
    <xf numFmtId="0" fontId="8" fillId="0" borderId="4" xfId="5" applyFont="1" applyFill="1" applyBorder="1" applyAlignment="1">
      <alignment horizontal="center" vertical="center" justifyLastLine="1"/>
    </xf>
    <xf numFmtId="0" fontId="8" fillId="0" borderId="5" xfId="5" applyFont="1" applyFill="1" applyBorder="1" applyAlignment="1">
      <alignment horizontal="center" vertical="center" justifyLastLine="1"/>
    </xf>
    <xf numFmtId="0" fontId="8" fillId="0" borderId="6" xfId="5" applyFont="1" applyFill="1" applyBorder="1" applyAlignment="1">
      <alignment horizontal="center" vertical="center" justifyLastLine="1"/>
    </xf>
    <xf numFmtId="0" fontId="8" fillId="0" borderId="7" xfId="5" applyFont="1" applyFill="1" applyBorder="1" applyAlignment="1">
      <alignment horizontal="center" vertical="center" justifyLastLine="1"/>
    </xf>
    <xf numFmtId="0" fontId="8" fillId="0" borderId="8" xfId="5" applyFont="1" applyFill="1" applyBorder="1" applyAlignment="1">
      <alignment horizontal="center" vertical="center" justifyLastLine="1"/>
    </xf>
    <xf numFmtId="0" fontId="5" fillId="0" borderId="9" xfId="5" applyFont="1" applyFill="1" applyBorder="1" applyAlignment="1">
      <alignment horizontal="center" vertical="center" wrapText="1" justifyLastLine="1"/>
    </xf>
    <xf numFmtId="0" fontId="5" fillId="0" borderId="10" xfId="5" applyFont="1" applyFill="1" applyBorder="1" applyAlignment="1">
      <alignment horizontal="center" vertical="center" wrapText="1"/>
    </xf>
    <xf numFmtId="0" fontId="5" fillId="0" borderId="11" xfId="5" applyFont="1" applyFill="1" applyBorder="1" applyAlignment="1">
      <alignment horizontal="right" vertical="center" wrapText="1"/>
    </xf>
    <xf numFmtId="176" fontId="5" fillId="0" borderId="11" xfId="5" applyNumberFormat="1" applyFont="1" applyFill="1" applyBorder="1" applyAlignment="1" applyProtection="1">
      <alignment vertical="center" wrapText="1"/>
    </xf>
    <xf numFmtId="176" fontId="5" fillId="0" borderId="12" xfId="5" applyNumberFormat="1" applyFont="1" applyFill="1" applyBorder="1" applyAlignment="1" applyProtection="1">
      <alignment vertical="center" wrapText="1"/>
    </xf>
    <xf numFmtId="176" fontId="8" fillId="0" borderId="11" xfId="5" applyNumberFormat="1" applyFont="1" applyFill="1" applyBorder="1" applyAlignment="1" applyProtection="1">
      <alignment vertical="center" wrapText="1"/>
    </xf>
    <xf numFmtId="176" fontId="8" fillId="0" borderId="12" xfId="5" applyNumberFormat="1" applyFont="1" applyFill="1" applyBorder="1" applyAlignment="1" applyProtection="1">
      <alignment vertical="center" wrapText="1"/>
    </xf>
    <xf numFmtId="176" fontId="8" fillId="0" borderId="13" xfId="5" applyNumberFormat="1" applyFont="1" applyFill="1" applyBorder="1" applyAlignment="1" applyProtection="1">
      <alignment vertical="center" wrapText="1"/>
    </xf>
    <xf numFmtId="176" fontId="8" fillId="0" borderId="14" xfId="5" applyNumberFormat="1" applyFont="1" applyFill="1" applyBorder="1" applyAlignment="1" applyProtection="1">
      <alignment vertical="center" wrapText="1"/>
    </xf>
    <xf numFmtId="176" fontId="8" fillId="0" borderId="15" xfId="5" applyNumberFormat="1" applyFont="1" applyFill="1" applyBorder="1" applyAlignment="1" applyProtection="1">
      <alignment vertical="center" wrapText="1"/>
    </xf>
    <xf numFmtId="176" fontId="8" fillId="0" borderId="15" xfId="5" applyNumberFormat="1" applyFont="1" applyBorder="1" applyAlignment="1">
      <alignment vertical="center" wrapText="1"/>
    </xf>
    <xf numFmtId="176" fontId="8" fillId="0" borderId="11" xfId="5" applyNumberFormat="1" applyFont="1" applyBorder="1" applyAlignment="1">
      <alignment vertical="center" wrapText="1"/>
    </xf>
    <xf numFmtId="176" fontId="8" fillId="0" borderId="16" xfId="5" applyNumberFormat="1" applyFont="1" applyFill="1" applyBorder="1" applyAlignment="1" applyProtection="1">
      <alignment vertical="center" wrapText="1"/>
    </xf>
    <xf numFmtId="0" fontId="5" fillId="0" borderId="17" xfId="5" applyFont="1" applyFill="1" applyBorder="1" applyAlignment="1">
      <alignment horizontal="center" vertical="center" wrapText="1" justifyLastLine="1"/>
    </xf>
    <xf numFmtId="3" fontId="5" fillId="0" borderId="18" xfId="5" applyNumberFormat="1" applyFont="1" applyFill="1" applyBorder="1" applyAlignment="1">
      <alignment horizontal="right" vertical="center" wrapText="1"/>
    </xf>
    <xf numFmtId="176" fontId="5" fillId="0" borderId="18" xfId="5" applyNumberFormat="1" applyFont="1" applyFill="1" applyBorder="1" applyAlignment="1" applyProtection="1">
      <alignment vertical="center" wrapText="1"/>
    </xf>
    <xf numFmtId="176" fontId="5" fillId="0" borderId="18" xfId="5" applyNumberFormat="1" applyFont="1" applyBorder="1" applyAlignment="1">
      <alignment vertical="center" wrapText="1"/>
    </xf>
    <xf numFmtId="176" fontId="8" fillId="0" borderId="18" xfId="5" applyNumberFormat="1" applyFont="1" applyBorder="1" applyAlignment="1">
      <alignment vertical="center" wrapText="1"/>
    </xf>
    <xf numFmtId="176" fontId="8" fillId="0" borderId="19" xfId="5" applyNumberFormat="1" applyFont="1" applyBorder="1" applyAlignment="1">
      <alignment vertical="center" wrapText="1"/>
    </xf>
    <xf numFmtId="176" fontId="8" fillId="0" borderId="20" xfId="5" applyNumberFormat="1" applyFont="1" applyBorder="1" applyAlignment="1">
      <alignment vertical="center" wrapText="1"/>
    </xf>
    <xf numFmtId="176" fontId="8" fillId="0" borderId="21" xfId="5" applyNumberFormat="1" applyFont="1" applyBorder="1" applyAlignment="1">
      <alignment vertical="center" wrapText="1"/>
    </xf>
    <xf numFmtId="176" fontId="8" fillId="0" borderId="22" xfId="5" applyNumberFormat="1" applyFont="1" applyBorder="1" applyAlignment="1">
      <alignment vertical="center" wrapText="1"/>
    </xf>
    <xf numFmtId="176" fontId="8" fillId="0" borderId="23" xfId="5" applyNumberFormat="1" applyFont="1" applyBorder="1" applyAlignment="1">
      <alignment vertical="center" wrapText="1"/>
    </xf>
    <xf numFmtId="0" fontId="5" fillId="0" borderId="18" xfId="5" applyFont="1" applyFill="1" applyBorder="1" applyAlignment="1">
      <alignment horizontal="right" vertical="center" wrapText="1"/>
    </xf>
    <xf numFmtId="176" fontId="5" fillId="0" borderId="18" xfId="5" applyNumberFormat="1" applyFont="1" applyFill="1" applyBorder="1" applyAlignment="1" applyProtection="1">
      <alignment horizontal="right" vertical="center" wrapText="1"/>
    </xf>
    <xf numFmtId="176" fontId="5" fillId="0" borderId="19" xfId="5" applyNumberFormat="1" applyFont="1" applyFill="1" applyBorder="1" applyAlignment="1" applyProtection="1">
      <alignment vertical="center" wrapText="1"/>
    </xf>
    <xf numFmtId="176" fontId="8" fillId="0" borderId="18" xfId="5" applyNumberFormat="1" applyFont="1" applyFill="1" applyBorder="1" applyAlignment="1" applyProtection="1">
      <alignment vertical="center" wrapText="1"/>
    </xf>
    <xf numFmtId="176" fontId="8" fillId="0" borderId="19" xfId="5" applyNumberFormat="1" applyFont="1" applyFill="1" applyBorder="1" applyAlignment="1" applyProtection="1">
      <alignment vertical="center" wrapText="1"/>
    </xf>
    <xf numFmtId="176" fontId="8" fillId="0" borderId="20" xfId="5" applyNumberFormat="1" applyFont="1" applyFill="1" applyBorder="1" applyAlignment="1" applyProtection="1">
      <alignment vertical="center" wrapText="1"/>
    </xf>
    <xf numFmtId="176" fontId="8" fillId="0" borderId="21" xfId="5" applyNumberFormat="1" applyFont="1" applyFill="1" applyBorder="1" applyAlignment="1" applyProtection="1">
      <alignment vertical="center" wrapText="1"/>
    </xf>
    <xf numFmtId="176" fontId="8" fillId="0" borderId="22" xfId="5" applyNumberFormat="1" applyFont="1" applyFill="1" applyBorder="1" applyAlignment="1" applyProtection="1">
      <alignment vertical="center" wrapText="1"/>
    </xf>
    <xf numFmtId="176" fontId="8" fillId="0" borderId="23" xfId="5" applyNumberFormat="1" applyFont="1" applyFill="1" applyBorder="1" applyAlignment="1" applyProtection="1">
      <alignment vertical="center" wrapText="1"/>
    </xf>
    <xf numFmtId="0" fontId="5" fillId="0" borderId="24" xfId="5" applyFont="1" applyFill="1" applyBorder="1" applyAlignment="1">
      <alignment horizontal="center" vertical="center" wrapText="1"/>
    </xf>
    <xf numFmtId="0" fontId="5" fillId="0" borderId="18" xfId="5" applyFont="1" applyFill="1" applyBorder="1" applyAlignment="1">
      <alignment vertical="center" wrapText="1"/>
    </xf>
    <xf numFmtId="0" fontId="8" fillId="0" borderId="25" xfId="5" applyFont="1" applyFill="1" applyBorder="1" applyAlignment="1">
      <alignment horizontal="right" vertical="center"/>
    </xf>
    <xf numFmtId="0" fontId="5" fillId="0" borderId="18" xfId="5" applyFont="1" applyBorder="1" applyAlignment="1">
      <alignment vertical="center"/>
    </xf>
    <xf numFmtId="0" fontId="8" fillId="0" borderId="18" xfId="5" applyFont="1" applyBorder="1" applyAlignment="1">
      <alignment vertical="center"/>
    </xf>
    <xf numFmtId="0" fontId="8" fillId="0" borderId="19" xfId="5" applyFont="1" applyBorder="1" applyAlignment="1">
      <alignment vertical="center"/>
    </xf>
    <xf numFmtId="0" fontId="8" fillId="0" borderId="20" xfId="5" applyFont="1" applyBorder="1" applyAlignment="1">
      <alignment vertical="center"/>
    </xf>
    <xf numFmtId="0" fontId="8" fillId="0" borderId="21" xfId="5" applyFont="1" applyBorder="1" applyAlignment="1">
      <alignment vertical="center"/>
    </xf>
    <xf numFmtId="0" fontId="8" fillId="0" borderId="22" xfId="5" applyFont="1" applyBorder="1" applyAlignment="1">
      <alignment vertical="center"/>
    </xf>
    <xf numFmtId="0" fontId="8" fillId="0" borderId="23" xfId="5" applyFont="1" applyBorder="1" applyAlignment="1">
      <alignment vertical="center"/>
    </xf>
    <xf numFmtId="0" fontId="5" fillId="0" borderId="0" xfId="5" applyFont="1" applyBorder="1" applyAlignment="1">
      <alignment horizontal="right" vertical="center"/>
    </xf>
    <xf numFmtId="0" fontId="5" fillId="0" borderId="26" xfId="5" applyFont="1" applyFill="1" applyBorder="1" applyAlignment="1">
      <alignment horizontal="center" vertical="center" wrapText="1" justifyLastLine="1"/>
    </xf>
    <xf numFmtId="0" fontId="5" fillId="0" borderId="27" xfId="5" applyFont="1" applyFill="1" applyBorder="1" applyAlignment="1">
      <alignment horizontal="center" vertical="center" wrapText="1" justifyLastLine="1"/>
    </xf>
    <xf numFmtId="0" fontId="5" fillId="0" borderId="28" xfId="5" applyFont="1" applyFill="1" applyBorder="1" applyAlignment="1">
      <alignment horizontal="right" vertical="center" wrapText="1" justifyLastLine="1"/>
    </xf>
    <xf numFmtId="0" fontId="5" fillId="0" borderId="29" xfId="5" applyFont="1" applyFill="1" applyBorder="1" applyAlignment="1">
      <alignment horizontal="right" vertical="center" wrapText="1" justifyLastLine="1"/>
    </xf>
    <xf numFmtId="0" fontId="8" fillId="0" borderId="28" xfId="5" applyFont="1" applyFill="1" applyBorder="1" applyAlignment="1">
      <alignment horizontal="right" vertical="center" wrapText="1" justifyLastLine="1"/>
    </xf>
    <xf numFmtId="0" fontId="8" fillId="0" borderId="29" xfId="5" applyFont="1" applyFill="1" applyBorder="1" applyAlignment="1">
      <alignment horizontal="right" vertical="center" wrapText="1" justifyLastLine="1"/>
    </xf>
    <xf numFmtId="0" fontId="8" fillId="0" borderId="30" xfId="5" applyFont="1" applyFill="1" applyBorder="1" applyAlignment="1">
      <alignment horizontal="right" vertical="center" wrapText="1" justifyLastLine="1"/>
    </xf>
    <xf numFmtId="0" fontId="8" fillId="0" borderId="31" xfId="5" applyFont="1" applyFill="1" applyBorder="1" applyAlignment="1">
      <alignment horizontal="right" vertical="center" wrapText="1" justifyLastLine="1"/>
    </xf>
    <xf numFmtId="0" fontId="8" fillId="0" borderId="32" xfId="5" applyFont="1" applyFill="1" applyBorder="1" applyAlignment="1">
      <alignment horizontal="right" vertical="center" wrapText="1" justifyLastLine="1"/>
    </xf>
    <xf numFmtId="0" fontId="8" fillId="0" borderId="33" xfId="5" applyFont="1" applyFill="1" applyBorder="1" applyAlignment="1">
      <alignment horizontal="right" vertical="center" wrapText="1" justifyLastLine="1"/>
    </xf>
    <xf numFmtId="0" fontId="9" fillId="0" borderId="0" xfId="5" applyFont="1"/>
    <xf numFmtId="0" fontId="4" fillId="0" borderId="0" xfId="5" applyFont="1" applyAlignment="1">
      <alignment vertical="center"/>
    </xf>
    <xf numFmtId="0" fontId="1" fillId="0" borderId="0" xfId="5" applyAlignment="1">
      <alignment vertical="center"/>
    </xf>
    <xf numFmtId="0" fontId="10" fillId="0" borderId="0" xfId="5" applyFont="1" applyAlignment="1">
      <alignment horizontal="center" vertical="center"/>
    </xf>
    <xf numFmtId="0" fontId="5" fillId="0" borderId="3" xfId="5" applyFont="1" applyBorder="1" applyAlignment="1">
      <alignment horizontal="distributed" vertical="center" wrapText="1" justifyLastLine="1"/>
    </xf>
    <xf numFmtId="0" fontId="8" fillId="0" borderId="7" xfId="5" applyFont="1" applyBorder="1" applyAlignment="1">
      <alignment horizontal="center" vertical="center" wrapText="1"/>
    </xf>
    <xf numFmtId="0" fontId="8" fillId="0" borderId="34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center" vertical="center" wrapText="1"/>
    </xf>
    <xf numFmtId="0" fontId="8" fillId="0" borderId="0" xfId="5" applyFont="1" applyAlignment="1">
      <alignment horizontal="left" vertical="center"/>
    </xf>
    <xf numFmtId="0" fontId="5" fillId="0" borderId="35" xfId="5" applyFont="1" applyBorder="1" applyAlignment="1">
      <alignment horizontal="distributed" vertical="center" wrapText="1" justifyLastLine="1"/>
    </xf>
    <xf numFmtId="0" fontId="5" fillId="0" borderId="22" xfId="5" applyFont="1" applyBorder="1" applyAlignment="1">
      <alignment horizontal="center" vertical="center" wrapText="1" justifyLastLine="1"/>
    </xf>
    <xf numFmtId="0" fontId="5" fillId="0" borderId="36" xfId="5" applyFont="1" applyBorder="1" applyAlignment="1">
      <alignment horizontal="center" vertical="center" wrapText="1" justifyLastLine="1"/>
    </xf>
    <xf numFmtId="176" fontId="11" fillId="0" borderId="22" xfId="6" applyNumberFormat="1" applyFont="1" applyBorder="1" applyAlignment="1">
      <alignment horizontal="center" vertical="center" wrapText="1"/>
    </xf>
    <xf numFmtId="176" fontId="11" fillId="0" borderId="36" xfId="6" applyNumberFormat="1" applyFont="1" applyBorder="1" applyAlignment="1">
      <alignment horizontal="center" vertical="center" wrapText="1"/>
    </xf>
    <xf numFmtId="176" fontId="12" fillId="0" borderId="22" xfId="6" applyNumberFormat="1" applyFont="1" applyBorder="1" applyAlignment="1">
      <alignment horizontal="center" vertical="center" wrapText="1"/>
    </xf>
    <xf numFmtId="176" fontId="12" fillId="0" borderId="37" xfId="6" applyNumberFormat="1" applyFont="1" applyBorder="1" applyAlignment="1">
      <alignment horizontal="center" vertical="center" wrapText="1"/>
    </xf>
    <xf numFmtId="176" fontId="12" fillId="0" borderId="19" xfId="6" applyNumberFormat="1" applyFont="1" applyBorder="1" applyAlignment="1">
      <alignment horizontal="center" vertical="center" wrapText="1"/>
    </xf>
    <xf numFmtId="176" fontId="12" fillId="0" borderId="21" xfId="6" applyNumberFormat="1" applyFont="1" applyBorder="1" applyAlignment="1">
      <alignment horizontal="center" vertical="center" wrapText="1"/>
    </xf>
    <xf numFmtId="176" fontId="12" fillId="0" borderId="38" xfId="6" applyNumberFormat="1" applyFont="1" applyBorder="1" applyAlignment="1">
      <alignment horizontal="center" vertical="center" wrapText="1"/>
    </xf>
    <xf numFmtId="0" fontId="5" fillId="0" borderId="35" xfId="5" applyFont="1" applyBorder="1" applyAlignment="1">
      <alignment horizontal="center" vertical="center" wrapText="1" justifyLastLine="1"/>
    </xf>
    <xf numFmtId="0" fontId="8" fillId="0" borderId="0" xfId="5" applyFont="1" applyAlignment="1">
      <alignment vertical="center"/>
    </xf>
    <xf numFmtId="0" fontId="8" fillId="0" borderId="35" xfId="5" applyFont="1" applyBorder="1" applyAlignment="1">
      <alignment horizontal="distributed" vertical="center" wrapText="1" justifyLastLine="1"/>
    </xf>
    <xf numFmtId="0" fontId="8" fillId="0" borderId="35" xfId="5" applyFont="1" applyBorder="1" applyAlignment="1">
      <alignment horizontal="center" vertical="center" wrapText="1" justifyLastLine="1"/>
    </xf>
    <xf numFmtId="0" fontId="8" fillId="0" borderId="39" xfId="5" applyFont="1" applyBorder="1" applyAlignment="1">
      <alignment horizontal="center" vertical="center" wrapText="1" justifyLastLine="1"/>
    </xf>
    <xf numFmtId="0" fontId="5" fillId="0" borderId="40" xfId="5" applyFont="1" applyBorder="1" applyAlignment="1">
      <alignment horizontal="center" vertical="center" wrapText="1" justifyLastLine="1"/>
    </xf>
    <xf numFmtId="0" fontId="5" fillId="0" borderId="41" xfId="5" applyFont="1" applyBorder="1" applyAlignment="1">
      <alignment horizontal="center" vertical="center" wrapText="1" justifyLastLine="1"/>
    </xf>
    <xf numFmtId="176" fontId="11" fillId="0" borderId="40" xfId="6" applyNumberFormat="1" applyFont="1" applyBorder="1" applyAlignment="1">
      <alignment horizontal="center" vertical="center" wrapText="1"/>
    </xf>
    <xf numFmtId="176" fontId="11" fillId="0" borderId="41" xfId="6" applyNumberFormat="1" applyFont="1" applyBorder="1" applyAlignment="1">
      <alignment horizontal="center" vertical="center" wrapText="1"/>
    </xf>
    <xf numFmtId="176" fontId="12" fillId="0" borderId="40" xfId="6" applyNumberFormat="1" applyFont="1" applyBorder="1" applyAlignment="1">
      <alignment horizontal="center" vertical="center" wrapText="1"/>
    </xf>
    <xf numFmtId="176" fontId="12" fillId="0" borderId="42" xfId="6" applyNumberFormat="1" applyFont="1" applyBorder="1" applyAlignment="1">
      <alignment horizontal="center" vertical="center" wrapText="1"/>
    </xf>
    <xf numFmtId="176" fontId="12" fillId="0" borderId="43" xfId="6" applyNumberFormat="1" applyFont="1" applyBorder="1" applyAlignment="1">
      <alignment horizontal="center" vertical="center" wrapText="1"/>
    </xf>
    <xf numFmtId="176" fontId="12" fillId="0" borderId="44" xfId="6" applyNumberFormat="1" applyFont="1" applyBorder="1" applyAlignment="1">
      <alignment horizontal="center" vertical="center" wrapText="1"/>
    </xf>
    <xf numFmtId="176" fontId="12" fillId="0" borderId="45" xfId="6" applyNumberFormat="1" applyFont="1" applyBorder="1" applyAlignment="1">
      <alignment horizontal="center" vertical="center" wrapText="1"/>
    </xf>
    <xf numFmtId="0" fontId="5" fillId="0" borderId="46" xfId="5" applyFont="1" applyBorder="1" applyAlignment="1">
      <alignment horizontal="center" vertical="center" wrapText="1" justifyLastLine="1"/>
    </xf>
    <xf numFmtId="0" fontId="5" fillId="0" borderId="47" xfId="5" applyFont="1" applyBorder="1" applyAlignment="1">
      <alignment horizontal="center" vertical="center" wrapText="1" justifyLastLine="1"/>
    </xf>
    <xf numFmtId="3" fontId="5" fillId="0" borderId="3" xfId="5" applyNumberFormat="1" applyFont="1" applyBorder="1" applyAlignment="1">
      <alignment horizontal="center" vertical="center" wrapText="1"/>
    </xf>
    <xf numFmtId="3" fontId="5" fillId="0" borderId="4" xfId="5" applyNumberFormat="1" applyFont="1" applyBorder="1" applyAlignment="1">
      <alignment horizontal="center" vertical="center" wrapText="1"/>
    </xf>
    <xf numFmtId="3" fontId="8" fillId="0" borderId="3" xfId="5" applyNumberFormat="1" applyFont="1" applyBorder="1" applyAlignment="1">
      <alignment horizontal="center" vertical="center" wrapText="1"/>
    </xf>
    <xf numFmtId="3" fontId="8" fillId="0" borderId="6" xfId="5" applyNumberFormat="1" applyFont="1" applyBorder="1" applyAlignment="1">
      <alignment horizontal="center" vertical="center" wrapText="1"/>
    </xf>
    <xf numFmtId="3" fontId="8" fillId="0" borderId="5" xfId="5" applyNumberFormat="1" applyFont="1" applyBorder="1" applyAlignment="1">
      <alignment horizontal="center" vertical="center" wrapText="1"/>
    </xf>
    <xf numFmtId="3" fontId="8" fillId="0" borderId="48" xfId="5" applyNumberFormat="1" applyFont="1" applyBorder="1" applyAlignment="1">
      <alignment horizontal="center" vertical="center" wrapText="1"/>
    </xf>
    <xf numFmtId="3" fontId="8" fillId="0" borderId="7" xfId="5" applyNumberFormat="1" applyFont="1" applyBorder="1" applyAlignment="1">
      <alignment horizontal="center" vertical="center" wrapText="1"/>
    </xf>
    <xf numFmtId="3" fontId="8" fillId="0" borderId="49" xfId="5" applyNumberFormat="1" applyFont="1" applyBorder="1" applyAlignment="1">
      <alignment horizontal="center" vertical="center" wrapText="1"/>
    </xf>
    <xf numFmtId="0" fontId="13" fillId="0" borderId="0" xfId="5" applyFont="1" applyAlignment="1">
      <alignment horizontal="left" vertical="center"/>
    </xf>
    <xf numFmtId="0" fontId="8" fillId="0" borderId="50" xfId="5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top" textRotation="255" wrapText="1"/>
    </xf>
    <xf numFmtId="3" fontId="5" fillId="0" borderId="11" xfId="5" applyNumberFormat="1" applyFont="1" applyBorder="1" applyAlignment="1">
      <alignment horizontal="right" vertical="center" wrapText="1"/>
    </xf>
    <xf numFmtId="3" fontId="5" fillId="0" borderId="12" xfId="5" applyNumberFormat="1" applyFont="1" applyBorder="1" applyAlignment="1">
      <alignment horizontal="right" vertical="center" wrapText="1"/>
    </xf>
    <xf numFmtId="3" fontId="8" fillId="0" borderId="11" xfId="5" applyNumberFormat="1" applyFont="1" applyBorder="1" applyAlignment="1">
      <alignment horizontal="right" vertical="center" wrapText="1"/>
    </xf>
    <xf numFmtId="3" fontId="8" fillId="0" borderId="14" xfId="5" applyNumberFormat="1" applyFont="1" applyBorder="1" applyAlignment="1">
      <alignment horizontal="right" vertical="center" wrapText="1"/>
    </xf>
    <xf numFmtId="3" fontId="8" fillId="0" borderId="13" xfId="5" applyNumberFormat="1" applyFont="1" applyBorder="1" applyAlignment="1">
      <alignment horizontal="right" vertical="center" wrapText="1"/>
    </xf>
    <xf numFmtId="3" fontId="8" fillId="0" borderId="51" xfId="5" applyNumberFormat="1" applyFont="1" applyBorder="1" applyAlignment="1">
      <alignment horizontal="right" vertical="center" wrapText="1"/>
    </xf>
    <xf numFmtId="3" fontId="8" fillId="0" borderId="52" xfId="5" applyNumberFormat="1" applyFont="1" applyBorder="1" applyAlignment="1">
      <alignment horizontal="right" vertical="center" wrapText="1"/>
    </xf>
    <xf numFmtId="0" fontId="8" fillId="0" borderId="53" xfId="5" applyFont="1" applyBorder="1" applyAlignment="1">
      <alignment horizontal="center" vertical="center" wrapText="1"/>
    </xf>
    <xf numFmtId="3" fontId="5" fillId="0" borderId="19" xfId="5" applyNumberFormat="1" applyFont="1" applyBorder="1" applyAlignment="1">
      <alignment horizontal="right" vertical="center" wrapText="1"/>
    </xf>
    <xf numFmtId="3" fontId="8" fillId="0" borderId="18" xfId="5" applyNumberFormat="1" applyFont="1" applyBorder="1" applyAlignment="1">
      <alignment horizontal="right" vertical="center" wrapText="1"/>
    </xf>
    <xf numFmtId="3" fontId="8" fillId="0" borderId="21" xfId="5" applyNumberFormat="1" applyFont="1" applyBorder="1" applyAlignment="1">
      <alignment horizontal="right" vertical="center" wrapText="1"/>
    </xf>
    <xf numFmtId="3" fontId="8" fillId="0" borderId="20" xfId="5" applyNumberFormat="1" applyFont="1" applyBorder="1" applyAlignment="1">
      <alignment horizontal="right" vertical="center" wrapText="1"/>
    </xf>
    <xf numFmtId="0" fontId="5" fillId="0" borderId="19" xfId="5" applyFont="1" applyBorder="1" applyAlignment="1">
      <alignment horizontal="right" vertical="center" wrapText="1"/>
    </xf>
    <xf numFmtId="0" fontId="8" fillId="0" borderId="18" xfId="5" applyFont="1" applyBorder="1" applyAlignment="1">
      <alignment horizontal="right" vertical="center" wrapText="1"/>
    </xf>
    <xf numFmtId="0" fontId="8" fillId="0" borderId="21" xfId="5" applyFont="1" applyBorder="1" applyAlignment="1">
      <alignment horizontal="right" vertical="center" wrapText="1"/>
    </xf>
    <xf numFmtId="0" fontId="8" fillId="0" borderId="20" xfId="5" applyFont="1" applyBorder="1" applyAlignment="1">
      <alignment horizontal="right" vertical="center" wrapText="1"/>
    </xf>
    <xf numFmtId="0" fontId="5" fillId="0" borderId="54" xfId="5" applyFont="1" applyBorder="1" applyAlignment="1">
      <alignment vertical="top" textRotation="255" wrapText="1"/>
    </xf>
    <xf numFmtId="0" fontId="14" fillId="0" borderId="53" xfId="5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top" textRotation="255" shrinkToFit="1"/>
    </xf>
    <xf numFmtId="0" fontId="14" fillId="0" borderId="55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right" vertical="center"/>
    </xf>
    <xf numFmtId="0" fontId="5" fillId="0" borderId="56" xfId="5" applyFont="1" applyBorder="1" applyAlignment="1">
      <alignment horizontal="center" vertical="top" textRotation="255" wrapText="1"/>
    </xf>
    <xf numFmtId="0" fontId="5" fillId="0" borderId="25" xfId="5" applyFont="1" applyBorder="1" applyAlignment="1">
      <alignment horizontal="right" vertical="center"/>
    </xf>
    <xf numFmtId="0" fontId="8" fillId="0" borderId="50" xfId="5" applyFont="1" applyBorder="1" applyAlignment="1">
      <alignment horizontal="left" vertical="center" wrapText="1"/>
    </xf>
    <xf numFmtId="0" fontId="8" fillId="0" borderId="53" xfId="5" applyFont="1" applyBorder="1" applyAlignment="1">
      <alignment horizontal="left" vertical="center" wrapText="1"/>
    </xf>
    <xf numFmtId="0" fontId="8" fillId="0" borderId="57" xfId="5" applyFont="1" applyBorder="1" applyAlignment="1">
      <alignment horizontal="right" vertical="center" wrapText="1"/>
    </xf>
    <xf numFmtId="0" fontId="8" fillId="0" borderId="58" xfId="5" applyFont="1" applyBorder="1" applyAlignment="1">
      <alignment horizontal="left" vertical="center" wrapText="1"/>
    </xf>
    <xf numFmtId="0" fontId="5" fillId="0" borderId="59" xfId="5" applyFont="1" applyBorder="1" applyAlignment="1">
      <alignment horizontal="center" vertical="top" textRotation="255" wrapText="1"/>
    </xf>
    <xf numFmtId="0" fontId="5" fillId="0" borderId="28" xfId="5" applyFont="1" applyBorder="1" applyAlignment="1">
      <alignment horizontal="right" vertical="center" wrapText="1"/>
    </xf>
    <xf numFmtId="0" fontId="5" fillId="0" borderId="29" xfId="5" applyFont="1" applyBorder="1" applyAlignment="1">
      <alignment horizontal="right" vertical="center" wrapText="1"/>
    </xf>
    <xf numFmtId="0" fontId="8" fillId="0" borderId="28" xfId="5" applyFont="1" applyBorder="1" applyAlignment="1">
      <alignment horizontal="right" vertical="center" wrapText="1"/>
    </xf>
    <xf numFmtId="0" fontId="8" fillId="0" borderId="60" xfId="5" applyFont="1" applyBorder="1" applyAlignment="1">
      <alignment horizontal="right" vertical="center" wrapText="1"/>
    </xf>
    <xf numFmtId="0" fontId="8" fillId="0" borderId="61" xfId="5" applyFont="1" applyBorder="1" applyAlignment="1">
      <alignment horizontal="right" vertical="center" wrapText="1"/>
    </xf>
    <xf numFmtId="3" fontId="8" fillId="0" borderId="62" xfId="5" applyNumberFormat="1" applyFont="1" applyBorder="1" applyAlignment="1">
      <alignment horizontal="right" vertical="center" wrapText="1"/>
    </xf>
    <xf numFmtId="3" fontId="8" fillId="0" borderId="44" xfId="5" applyNumberFormat="1" applyFont="1" applyBorder="1" applyAlignment="1">
      <alignment horizontal="right" vertical="center" wrapText="1"/>
    </xf>
    <xf numFmtId="3" fontId="8" fillId="0" borderId="63" xfId="5" applyNumberFormat="1" applyFont="1" applyBorder="1" applyAlignment="1">
      <alignment horizontal="right" vertical="center" wrapText="1"/>
    </xf>
    <xf numFmtId="3" fontId="8" fillId="0" borderId="45" xfId="5" applyNumberFormat="1" applyFont="1" applyBorder="1" applyAlignment="1">
      <alignment horizontal="right" vertical="center" wrapText="1"/>
    </xf>
    <xf numFmtId="0" fontId="15" fillId="0" borderId="0" xfId="5" applyFont="1"/>
    <xf numFmtId="0" fontId="16" fillId="0" borderId="0" xfId="5" applyFont="1"/>
    <xf numFmtId="0" fontId="5" fillId="0" borderId="0" xfId="5" applyFont="1" applyAlignment="1">
      <alignment horizontal="right"/>
    </xf>
    <xf numFmtId="0" fontId="5" fillId="0" borderId="1" xfId="5" applyFont="1" applyBorder="1" applyAlignment="1">
      <alignment horizontal="center" vertical="center" wrapText="1" justifyLastLine="1"/>
    </xf>
    <xf numFmtId="0" fontId="5" fillId="0" borderId="64" xfId="5" applyFont="1" applyBorder="1" applyAlignment="1">
      <alignment horizontal="distributed" vertical="center" wrapText="1" justifyLastLine="1"/>
    </xf>
    <xf numFmtId="0" fontId="5" fillId="0" borderId="4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8" fillId="0" borderId="65" xfId="5" applyFont="1" applyBorder="1" applyAlignment="1">
      <alignment horizontal="center" vertical="center" wrapText="1"/>
    </xf>
    <xf numFmtId="0" fontId="8" fillId="0" borderId="66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8" fillId="0" borderId="49" xfId="5" applyFont="1" applyBorder="1" applyAlignment="1">
      <alignment horizontal="center" vertical="center" wrapText="1"/>
    </xf>
    <xf numFmtId="0" fontId="5" fillId="0" borderId="0" xfId="5" applyFont="1" applyAlignment="1">
      <alignment horizontal="left"/>
    </xf>
    <xf numFmtId="0" fontId="5" fillId="0" borderId="0" xfId="5" applyFont="1" applyAlignment="1">
      <alignment horizontal="right" vertical="center"/>
    </xf>
    <xf numFmtId="0" fontId="8" fillId="0" borderId="39" xfId="5" applyFont="1" applyBorder="1" applyAlignment="1">
      <alignment horizontal="center" vertical="center" wrapText="1"/>
    </xf>
    <xf numFmtId="0" fontId="5" fillId="0" borderId="63" xfId="5" applyFont="1" applyBorder="1" applyAlignment="1">
      <alignment horizontal="center" vertical="center" wrapText="1"/>
    </xf>
    <xf numFmtId="177" fontId="5" fillId="0" borderId="63" xfId="5" applyNumberFormat="1" applyFont="1" applyBorder="1" applyAlignment="1">
      <alignment horizontal="center" vertical="center" wrapText="1"/>
    </xf>
    <xf numFmtId="177" fontId="5" fillId="0" borderId="43" xfId="5" applyNumberFormat="1" applyFont="1" applyBorder="1" applyAlignment="1">
      <alignment horizontal="center" vertical="center" wrapText="1"/>
    </xf>
    <xf numFmtId="177" fontId="8" fillId="0" borderId="63" xfId="5" applyNumberFormat="1" applyFont="1" applyBorder="1" applyAlignment="1">
      <alignment horizontal="center" vertical="center" wrapText="1"/>
    </xf>
    <xf numFmtId="177" fontId="8" fillId="0" borderId="62" xfId="5" applyNumberFormat="1" applyFont="1" applyBorder="1" applyAlignment="1">
      <alignment horizontal="center" vertical="center" wrapText="1"/>
    </xf>
    <xf numFmtId="177" fontId="8" fillId="0" borderId="41" xfId="5" applyNumberFormat="1" applyFont="1" applyBorder="1" applyAlignment="1">
      <alignment horizontal="center" vertical="center" wrapText="1"/>
    </xf>
    <xf numFmtId="177" fontId="8" fillId="0" borderId="42" xfId="5" applyNumberFormat="1" applyFont="1" applyBorder="1" applyAlignment="1">
      <alignment horizontal="center" vertical="center" wrapText="1"/>
    </xf>
    <xf numFmtId="177" fontId="8" fillId="0" borderId="43" xfId="5" applyNumberFormat="1" applyFont="1" applyBorder="1" applyAlignment="1">
      <alignment horizontal="center" vertical="center" wrapText="1"/>
    </xf>
    <xf numFmtId="177" fontId="8" fillId="0" borderId="44" xfId="5" applyNumberFormat="1" applyFont="1" applyBorder="1" applyAlignment="1">
      <alignment horizontal="center" vertical="center" wrapText="1"/>
    </xf>
    <xf numFmtId="177" fontId="8" fillId="0" borderId="45" xfId="5" applyNumberFormat="1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8" fillId="0" borderId="48" xfId="5" applyFont="1" applyBorder="1" applyAlignment="1">
      <alignment horizontal="center" vertical="center" wrapText="1"/>
    </xf>
    <xf numFmtId="0" fontId="17" fillId="0" borderId="0" xfId="5" applyFont="1"/>
    <xf numFmtId="0" fontId="5" fillId="0" borderId="50" xfId="5" applyFont="1" applyBorder="1" applyAlignment="1">
      <alignment horizontal="distributed" vertical="center" wrapText="1" justifyLastLine="1"/>
    </xf>
    <xf numFmtId="0" fontId="5" fillId="0" borderId="10" xfId="5" applyFont="1" applyBorder="1" applyAlignment="1">
      <alignment horizontal="distributed" vertical="center" wrapText="1" justifyLastLine="1"/>
    </xf>
    <xf numFmtId="0" fontId="5" fillId="0" borderId="11" xfId="5" applyFont="1" applyBorder="1" applyAlignment="1">
      <alignment horizontal="right" vertical="center" wrapText="1" justifyLastLine="1"/>
    </xf>
    <xf numFmtId="178" fontId="11" fillId="0" borderId="11" xfId="5" applyNumberFormat="1" applyFont="1" applyBorder="1" applyAlignment="1">
      <alignment vertical="center" wrapText="1"/>
    </xf>
    <xf numFmtId="0" fontId="5" fillId="0" borderId="12" xfId="5" applyFont="1" applyBorder="1" applyAlignment="1">
      <alignment horizontal="right" vertical="center" wrapText="1" justifyLastLine="1"/>
    </xf>
    <xf numFmtId="0" fontId="8" fillId="0" borderId="11" xfId="5" applyFont="1" applyBorder="1" applyAlignment="1">
      <alignment horizontal="right" vertical="center" wrapText="1" justifyLastLine="1"/>
    </xf>
    <xf numFmtId="0" fontId="8" fillId="0" borderId="14" xfId="5" applyFont="1" applyBorder="1" applyAlignment="1">
      <alignment vertical="center" wrapText="1" justifyLastLine="1"/>
    </xf>
    <xf numFmtId="0" fontId="8" fillId="0" borderId="13" xfId="5" applyFont="1" applyBorder="1" applyAlignment="1">
      <alignment vertical="center" wrapText="1" justifyLastLine="1"/>
    </xf>
    <xf numFmtId="0" fontId="8" fillId="0" borderId="51" xfId="5" applyFont="1" applyBorder="1" applyAlignment="1">
      <alignment vertical="center" wrapText="1" justifyLastLine="1"/>
    </xf>
    <xf numFmtId="0" fontId="8" fillId="0" borderId="15" xfId="5" applyFont="1" applyBorder="1" applyAlignment="1">
      <alignment vertical="center" wrapText="1" justifyLastLine="1"/>
    </xf>
    <xf numFmtId="0" fontId="8" fillId="0" borderId="16" xfId="5" applyFont="1" applyBorder="1" applyAlignment="1">
      <alignment vertical="center" wrapText="1" justifyLastLine="1"/>
    </xf>
    <xf numFmtId="0" fontId="5" fillId="0" borderId="55" xfId="5" applyFont="1" applyFill="1" applyBorder="1" applyAlignment="1">
      <alignment horizontal="distributed" vertical="center" wrapText="1" justifyLastLine="1"/>
    </xf>
    <xf numFmtId="0" fontId="5" fillId="0" borderId="18" xfId="5" applyFont="1" applyBorder="1" applyAlignment="1">
      <alignment horizontal="right" vertical="center" wrapText="1" justifyLastLine="1"/>
    </xf>
    <xf numFmtId="178" fontId="11" fillId="0" borderId="18" xfId="5" applyNumberFormat="1" applyFont="1" applyBorder="1" applyAlignment="1">
      <alignment horizontal="right" vertical="center" wrapText="1"/>
    </xf>
    <xf numFmtId="0" fontId="5" fillId="0" borderId="19" xfId="5" applyFont="1" applyBorder="1" applyAlignment="1">
      <alignment horizontal="right" vertical="center" wrapText="1" justifyLastLine="1"/>
    </xf>
    <xf numFmtId="0" fontId="8" fillId="0" borderId="18" xfId="5" applyFont="1" applyBorder="1" applyAlignment="1">
      <alignment horizontal="right" vertical="center" wrapText="1" justifyLastLine="1"/>
    </xf>
    <xf numFmtId="0" fontId="8" fillId="0" borderId="21" xfId="5" applyFont="1" applyBorder="1" applyAlignment="1">
      <alignment horizontal="right" vertical="center" wrapText="1" justifyLastLine="1"/>
    </xf>
    <xf numFmtId="0" fontId="8" fillId="0" borderId="20" xfId="5" applyFont="1" applyBorder="1" applyAlignment="1">
      <alignment horizontal="right" vertical="center" wrapText="1" justifyLastLine="1"/>
    </xf>
    <xf numFmtId="0" fontId="8" fillId="0" borderId="37" xfId="5" applyFont="1" applyBorder="1" applyAlignment="1">
      <alignment horizontal="right" vertical="center" wrapText="1" justifyLastLine="1"/>
    </xf>
    <xf numFmtId="0" fontId="8" fillId="0" borderId="19" xfId="5" applyFont="1" applyBorder="1" applyAlignment="1">
      <alignment horizontal="right" vertical="center" wrapText="1" justifyLastLine="1"/>
    </xf>
    <xf numFmtId="0" fontId="8" fillId="0" borderId="67" xfId="5" applyFont="1" applyBorder="1" applyAlignment="1">
      <alignment horizontal="right" vertical="center" wrapText="1" justifyLastLine="1"/>
    </xf>
    <xf numFmtId="0" fontId="8" fillId="0" borderId="22" xfId="5" applyFont="1" applyBorder="1" applyAlignment="1">
      <alignment horizontal="right" vertical="center" wrapText="1" justifyLastLine="1"/>
    </xf>
    <xf numFmtId="0" fontId="8" fillId="0" borderId="23" xfId="5" applyFont="1" applyBorder="1" applyAlignment="1">
      <alignment horizontal="right" vertical="center" wrapText="1" justifyLastLine="1"/>
    </xf>
    <xf numFmtId="0" fontId="5" fillId="0" borderId="39" xfId="5" applyFont="1" applyBorder="1" applyAlignment="1">
      <alignment horizontal="distributed" vertical="center" wrapText="1" justifyLastLine="1"/>
    </xf>
    <xf numFmtId="0" fontId="5" fillId="0" borderId="59" xfId="5" applyFont="1" applyBorder="1" applyAlignment="1">
      <alignment horizontal="distributed" vertical="center" wrapText="1" justifyLastLine="1"/>
    </xf>
    <xf numFmtId="178" fontId="11" fillId="0" borderId="28" xfId="5" applyNumberFormat="1" applyFont="1" applyBorder="1" applyAlignment="1">
      <alignment horizontal="right" vertical="center" wrapText="1"/>
    </xf>
    <xf numFmtId="0" fontId="8" fillId="0" borderId="68" xfId="5" applyFont="1" applyBorder="1" applyAlignment="1">
      <alignment horizontal="right" vertical="center" wrapText="1" justifyLastLine="1"/>
    </xf>
    <xf numFmtId="0" fontId="8" fillId="0" borderId="69" xfId="5" applyFont="1" applyBorder="1" applyAlignment="1">
      <alignment horizontal="right" vertical="center" wrapText="1" justifyLastLine="1"/>
    </xf>
    <xf numFmtId="0" fontId="18" fillId="0" borderId="0" xfId="5" applyFont="1"/>
    <xf numFmtId="0" fontId="7" fillId="0" borderId="0" xfId="5" applyFont="1" applyAlignment="1">
      <alignment vertical="center"/>
    </xf>
    <xf numFmtId="0" fontId="5" fillId="0" borderId="70" xfId="5" applyFont="1" applyBorder="1" applyAlignment="1">
      <alignment horizontal="center" vertical="center" wrapText="1" justifyLastLine="1"/>
    </xf>
    <xf numFmtId="0" fontId="5" fillId="0" borderId="71" xfId="5" applyFont="1" applyBorder="1" applyAlignment="1">
      <alignment horizontal="distributed" vertical="center" wrapText="1" justifyLastLine="1"/>
    </xf>
    <xf numFmtId="0" fontId="5" fillId="0" borderId="72" xfId="5" applyFont="1" applyBorder="1" applyAlignment="1">
      <alignment horizontal="left" vertical="center" wrapText="1"/>
    </xf>
    <xf numFmtId="0" fontId="5" fillId="0" borderId="4" xfId="5" applyFont="1" applyBorder="1"/>
    <xf numFmtId="0" fontId="5" fillId="0" borderId="73" xfId="5" applyFont="1" applyBorder="1" applyAlignment="1">
      <alignment horizontal="left" vertical="center" wrapText="1"/>
    </xf>
    <xf numFmtId="0" fontId="18" fillId="0" borderId="0" xfId="5" applyFont="1" applyBorder="1" applyAlignment="1">
      <alignment vertical="center"/>
    </xf>
    <xf numFmtId="0" fontId="6" fillId="0" borderId="0" xfId="5" applyFont="1"/>
    <xf numFmtId="0" fontId="5" fillId="0" borderId="74" xfId="5" applyFont="1" applyBorder="1" applyAlignment="1">
      <alignment horizontal="center" vertical="center" justifyLastLine="1"/>
    </xf>
    <xf numFmtId="0" fontId="5" fillId="0" borderId="75" xfId="5" applyFont="1" applyBorder="1" applyAlignment="1">
      <alignment horizontal="distributed" vertical="center" justifyLastLine="1"/>
    </xf>
    <xf numFmtId="0" fontId="5" fillId="0" borderId="56" xfId="5" applyFont="1" applyBorder="1" applyAlignment="1">
      <alignment vertical="center"/>
    </xf>
    <xf numFmtId="0" fontId="5" fillId="0" borderId="76" xfId="5" applyFont="1" applyBorder="1" applyAlignment="1">
      <alignment horizontal="left" vertical="top" wrapText="1"/>
    </xf>
    <xf numFmtId="0" fontId="5" fillId="0" borderId="77" xfId="5" applyFont="1" applyBorder="1" applyAlignment="1">
      <alignment horizontal="left" vertical="top" wrapText="1"/>
    </xf>
    <xf numFmtId="0" fontId="5" fillId="0" borderId="76" xfId="5" applyFont="1" applyBorder="1" applyAlignment="1">
      <alignment horizontal="left" vertical="center" wrapText="1"/>
    </xf>
    <xf numFmtId="0" fontId="5" fillId="0" borderId="78" xfId="5" applyFont="1" applyBorder="1" applyAlignment="1">
      <alignment horizontal="left" vertical="center" wrapText="1"/>
    </xf>
    <xf numFmtId="0" fontId="5" fillId="0" borderId="79" xfId="5" applyFont="1" applyBorder="1" applyAlignment="1">
      <alignment vertical="center"/>
    </xf>
    <xf numFmtId="0" fontId="19" fillId="0" borderId="0" xfId="5" applyFont="1" applyBorder="1" applyAlignment="1">
      <alignment horizontal="left" vertical="center"/>
    </xf>
    <xf numFmtId="0" fontId="5" fillId="0" borderId="80" xfId="5" applyFont="1" applyBorder="1" applyAlignment="1">
      <alignment horizontal="center" vertical="center" wrapText="1"/>
    </xf>
    <xf numFmtId="3" fontId="11" fillId="0" borderId="81" xfId="5" applyNumberFormat="1" applyFont="1" applyBorder="1" applyAlignment="1">
      <alignment vertical="center" wrapText="1"/>
    </xf>
    <xf numFmtId="0" fontId="11" fillId="0" borderId="10" xfId="5" applyFont="1" applyBorder="1" applyAlignment="1">
      <alignment horizontal="right" vertical="center" wrapText="1"/>
    </xf>
    <xf numFmtId="38" fontId="11" fillId="0" borderId="10" xfId="5" applyNumberFormat="1" applyFont="1" applyBorder="1" applyAlignment="1">
      <alignment horizontal="right" vertical="center" wrapText="1"/>
    </xf>
    <xf numFmtId="0" fontId="11" fillId="0" borderId="19" xfId="5" applyFont="1" applyBorder="1" applyAlignment="1">
      <alignment horizontal="right" vertical="center" wrapText="1"/>
    </xf>
    <xf numFmtId="0" fontId="11" fillId="0" borderId="18" xfId="5" applyFont="1" applyBorder="1" applyAlignment="1">
      <alignment horizontal="right" vertical="center" wrapText="1"/>
    </xf>
    <xf numFmtId="38" fontId="11" fillId="0" borderId="19" xfId="5" applyNumberFormat="1" applyFont="1" applyBorder="1" applyAlignment="1">
      <alignment horizontal="right" vertical="center" wrapText="1"/>
    </xf>
    <xf numFmtId="0" fontId="11" fillId="0" borderId="22" xfId="5" applyFont="1" applyBorder="1" applyAlignment="1">
      <alignment horizontal="right" vertical="center" wrapText="1"/>
    </xf>
    <xf numFmtId="0" fontId="11" fillId="0" borderId="82" xfId="5" applyFont="1" applyBorder="1" applyAlignment="1">
      <alignment horizontal="right" vertical="center" wrapText="1"/>
    </xf>
    <xf numFmtId="0" fontId="5" fillId="0" borderId="17" xfId="5" applyFont="1" applyBorder="1" applyAlignment="1">
      <alignment vertical="center"/>
    </xf>
    <xf numFmtId="0" fontId="5" fillId="0" borderId="83" xfId="5" applyFont="1" applyBorder="1" applyAlignment="1">
      <alignment horizontal="center" vertical="center" wrapText="1"/>
    </xf>
    <xf numFmtId="3" fontId="11" fillId="0" borderId="10" xfId="5" applyNumberFormat="1" applyFont="1" applyBorder="1" applyAlignment="1">
      <alignment vertical="center" wrapText="1"/>
    </xf>
    <xf numFmtId="0" fontId="11" fillId="0" borderId="56" xfId="5" applyFont="1" applyBorder="1" applyAlignment="1">
      <alignment horizontal="right" vertical="center" wrapText="1"/>
    </xf>
    <xf numFmtId="38" fontId="11" fillId="0" borderId="56" xfId="5" applyNumberFormat="1" applyFont="1" applyBorder="1" applyAlignment="1">
      <alignment horizontal="right" vertical="center" wrapText="1"/>
    </xf>
    <xf numFmtId="0" fontId="11" fillId="0" borderId="76" xfId="5" applyFont="1" applyBorder="1" applyAlignment="1">
      <alignment horizontal="right" vertical="center" wrapText="1"/>
    </xf>
    <xf numFmtId="0" fontId="11" fillId="0" borderId="77" xfId="5" applyFont="1" applyBorder="1" applyAlignment="1">
      <alignment horizontal="right" vertical="center" wrapText="1"/>
    </xf>
    <xf numFmtId="0" fontId="11" fillId="0" borderId="84" xfId="5" applyFont="1" applyBorder="1" applyAlignment="1">
      <alignment horizontal="right" vertical="center" wrapText="1"/>
    </xf>
    <xf numFmtId="0" fontId="11" fillId="0" borderId="21" xfId="5" applyFont="1" applyBorder="1" applyAlignment="1">
      <alignment horizontal="right" vertical="center" wrapText="1"/>
    </xf>
    <xf numFmtId="0" fontId="13" fillId="0" borderId="0" xfId="5" applyFont="1"/>
    <xf numFmtId="0" fontId="5" fillId="0" borderId="17" xfId="5" applyFont="1" applyBorder="1" applyAlignment="1">
      <alignment horizontal="center" vertical="center" wrapText="1"/>
    </xf>
    <xf numFmtId="3" fontId="11" fillId="0" borderId="54" xfId="5" applyNumberFormat="1" applyFont="1" applyBorder="1" applyAlignment="1">
      <alignment vertical="center" wrapText="1"/>
    </xf>
    <xf numFmtId="0" fontId="11" fillId="0" borderId="85" xfId="5" applyFont="1" applyBorder="1" applyAlignment="1">
      <alignment horizontal="right" vertical="center" wrapText="1"/>
    </xf>
    <xf numFmtId="38" fontId="11" fillId="0" borderId="85" xfId="5" applyNumberFormat="1" applyFont="1" applyBorder="1" applyAlignment="1">
      <alignment horizontal="right" vertical="center" wrapText="1"/>
    </xf>
    <xf numFmtId="0" fontId="11" fillId="0" borderId="0" xfId="5" applyFont="1" applyBorder="1" applyAlignment="1">
      <alignment horizontal="right" vertical="center" wrapText="1"/>
    </xf>
    <xf numFmtId="0" fontId="11" fillId="0" borderId="86" xfId="5" applyFont="1" applyBorder="1" applyAlignment="1">
      <alignment horizontal="right" vertical="center" wrapText="1"/>
    </xf>
    <xf numFmtId="38" fontId="11" fillId="0" borderId="12" xfId="5" applyNumberFormat="1" applyFont="1" applyBorder="1" applyAlignment="1">
      <alignment horizontal="right" vertical="center" wrapText="1"/>
    </xf>
    <xf numFmtId="0" fontId="11" fillId="0" borderId="12" xfId="5" applyFont="1" applyBorder="1" applyAlignment="1">
      <alignment horizontal="right" vertical="center" wrapText="1"/>
    </xf>
    <xf numFmtId="0" fontId="11" fillId="0" borderId="15" xfId="5" applyFont="1" applyBorder="1" applyAlignment="1">
      <alignment horizontal="right" vertical="center" wrapText="1"/>
    </xf>
    <xf numFmtId="0" fontId="11" fillId="0" borderId="87" xfId="5" applyFont="1" applyBorder="1" applyAlignment="1">
      <alignment horizontal="right" vertical="center" wrapText="1"/>
    </xf>
    <xf numFmtId="0" fontId="5" fillId="0" borderId="26" xfId="5" applyFont="1" applyBorder="1" applyAlignment="1">
      <alignment horizontal="center" vertical="center" wrapText="1"/>
    </xf>
    <xf numFmtId="3" fontId="11" fillId="0" borderId="59" xfId="5" applyNumberFormat="1" applyFont="1" applyBorder="1" applyAlignment="1">
      <alignment vertical="center" wrapText="1"/>
    </xf>
    <xf numFmtId="0" fontId="11" fillId="0" borderId="59" xfId="5" applyFont="1" applyBorder="1" applyAlignment="1">
      <alignment horizontal="right" vertical="center" wrapText="1"/>
    </xf>
    <xf numFmtId="38" fontId="11" fillId="0" borderId="59" xfId="5" applyNumberFormat="1" applyFont="1" applyBorder="1" applyAlignment="1">
      <alignment horizontal="right" vertical="center" wrapText="1"/>
    </xf>
    <xf numFmtId="0" fontId="11" fillId="0" borderId="43" xfId="5" applyFont="1" applyBorder="1" applyAlignment="1">
      <alignment horizontal="right" vertical="center" wrapText="1"/>
    </xf>
    <xf numFmtId="0" fontId="11" fillId="0" borderId="62" xfId="5" applyFont="1" applyBorder="1" applyAlignment="1">
      <alignment horizontal="right" vertical="center" wrapText="1"/>
    </xf>
    <xf numFmtId="38" fontId="11" fillId="0" borderId="43" xfId="5" applyNumberFormat="1" applyFont="1" applyBorder="1" applyAlignment="1">
      <alignment horizontal="right" vertical="center" wrapText="1"/>
    </xf>
    <xf numFmtId="0" fontId="11" fillId="0" borderId="40" xfId="5" applyFont="1" applyBorder="1" applyAlignment="1">
      <alignment horizontal="right" vertical="center" wrapText="1"/>
    </xf>
    <xf numFmtId="0" fontId="11" fillId="0" borderId="88" xfId="5" applyFont="1" applyBorder="1" applyAlignment="1">
      <alignment horizontal="right" vertical="center" wrapText="1"/>
    </xf>
    <xf numFmtId="0" fontId="18" fillId="0" borderId="0" xfId="5" applyFont="1" applyAlignment="1">
      <alignment vertical="center"/>
    </xf>
    <xf numFmtId="0" fontId="5" fillId="2" borderId="64" xfId="5" applyFont="1" applyFill="1" applyBorder="1" applyAlignment="1">
      <alignment horizontal="distributed" vertical="center" wrapText="1" justifyLastLine="1"/>
    </xf>
    <xf numFmtId="0" fontId="5" fillId="2" borderId="66" xfId="5" applyFont="1" applyFill="1" applyBorder="1" applyAlignment="1">
      <alignment horizontal="center" vertical="center" wrapText="1"/>
    </xf>
    <xf numFmtId="0" fontId="5" fillId="2" borderId="89" xfId="5" applyFont="1" applyFill="1" applyBorder="1" applyAlignment="1">
      <alignment horizontal="distributed" vertical="center" wrapText="1" justifyLastLine="1"/>
    </xf>
    <xf numFmtId="0" fontId="5" fillId="2" borderId="48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49" xfId="5" applyFont="1" applyFill="1" applyBorder="1" applyAlignment="1">
      <alignment horizontal="center" vertical="center" wrapText="1"/>
    </xf>
    <xf numFmtId="0" fontId="19" fillId="0" borderId="0" xfId="5" applyFont="1" applyAlignment="1">
      <alignment horizontal="left" vertical="center"/>
    </xf>
    <xf numFmtId="0" fontId="5" fillId="0" borderId="55" xfId="5" applyFont="1" applyBorder="1" applyAlignment="1">
      <alignment horizontal="center" vertical="center" wrapText="1" justifyLastLine="1"/>
    </xf>
    <xf numFmtId="38" fontId="5" fillId="0" borderId="90" xfId="3" applyFont="1" applyBorder="1" applyAlignment="1">
      <alignment horizontal="right" vertical="center" wrapText="1" justifyLastLine="1"/>
    </xf>
    <xf numFmtId="38" fontId="5" fillId="2" borderId="90" xfId="3" applyFont="1" applyFill="1" applyBorder="1" applyAlignment="1">
      <alignment horizontal="right" vertical="center" wrapText="1" justifyLastLine="1"/>
    </xf>
    <xf numFmtId="38" fontId="5" fillId="2" borderId="37" xfId="3" applyFont="1" applyFill="1" applyBorder="1" applyAlignment="1">
      <alignment horizontal="right" vertical="center" wrapText="1"/>
    </xf>
    <xf numFmtId="38" fontId="5" fillId="2" borderId="91" xfId="3" applyFont="1" applyFill="1" applyBorder="1" applyAlignment="1">
      <alignment horizontal="right" vertical="center" wrapText="1" justifyLastLine="1"/>
    </xf>
    <xf numFmtId="38" fontId="5" fillId="2" borderId="67" xfId="3" applyFont="1" applyFill="1" applyBorder="1" applyAlignment="1">
      <alignment horizontal="right" vertical="center" wrapText="1"/>
    </xf>
    <xf numFmtId="38" fontId="5" fillId="2" borderId="11" xfId="3" applyFont="1" applyFill="1" applyBorder="1" applyAlignment="1">
      <alignment horizontal="right" vertical="center" wrapText="1"/>
    </xf>
    <xf numFmtId="38" fontId="5" fillId="2" borderId="38" xfId="3" applyFont="1" applyFill="1" applyBorder="1" applyAlignment="1">
      <alignment horizontal="right" vertical="center" wrapText="1"/>
    </xf>
    <xf numFmtId="0" fontId="5" fillId="0" borderId="35" xfId="5" applyFont="1" applyBorder="1" applyAlignment="1">
      <alignment horizontal="center" vertical="center" wrapText="1"/>
    </xf>
    <xf numFmtId="38" fontId="5" fillId="0" borderId="18" xfId="3" applyFont="1" applyBorder="1" applyAlignment="1">
      <alignment horizontal="right" vertical="center" wrapText="1"/>
    </xf>
    <xf numFmtId="38" fontId="5" fillId="2" borderId="18" xfId="3" applyFont="1" applyFill="1" applyBorder="1" applyAlignment="1">
      <alignment horizontal="right" vertical="center" wrapText="1"/>
    </xf>
    <xf numFmtId="38" fontId="5" fillId="2" borderId="36" xfId="3" applyFont="1" applyFill="1" applyBorder="1" applyAlignment="1">
      <alignment horizontal="right" vertical="center" wrapText="1"/>
    </xf>
    <xf numFmtId="0" fontId="5" fillId="0" borderId="39" xfId="5" applyFont="1" applyBorder="1" applyAlignment="1">
      <alignment horizontal="center" vertical="center" wrapText="1"/>
    </xf>
    <xf numFmtId="38" fontId="5" fillId="0" borderId="28" xfId="3" applyFont="1" applyBorder="1" applyAlignment="1">
      <alignment horizontal="right" vertical="center" wrapText="1"/>
    </xf>
    <xf numFmtId="38" fontId="5" fillId="2" borderId="28" xfId="3" applyFont="1" applyFill="1" applyBorder="1" applyAlignment="1">
      <alignment horizontal="right" vertical="center" wrapText="1"/>
    </xf>
    <xf numFmtId="38" fontId="5" fillId="2" borderId="68" xfId="3" applyFont="1" applyFill="1" applyBorder="1" applyAlignment="1">
      <alignment horizontal="right" vertical="center" wrapText="1"/>
    </xf>
    <xf numFmtId="38" fontId="5" fillId="2" borderId="61" xfId="3" applyFont="1" applyFill="1" applyBorder="1" applyAlignment="1">
      <alignment horizontal="right" vertical="center" wrapText="1"/>
    </xf>
    <xf numFmtId="38" fontId="5" fillId="2" borderId="69" xfId="3" applyFont="1" applyFill="1" applyBorder="1" applyAlignment="1">
      <alignment horizontal="right" vertical="center" wrapText="1"/>
    </xf>
    <xf numFmtId="38" fontId="5" fillId="2" borderId="32" xfId="3" applyFont="1" applyFill="1" applyBorder="1" applyAlignment="1">
      <alignment horizontal="right" vertical="center" wrapText="1"/>
    </xf>
    <xf numFmtId="38" fontId="5" fillId="2" borderId="92" xfId="3" applyFont="1" applyFill="1" applyBorder="1" applyAlignment="1">
      <alignment horizontal="right" vertical="center" wrapText="1"/>
    </xf>
    <xf numFmtId="0" fontId="20" fillId="0" borderId="0" xfId="5" applyFont="1" applyAlignment="1">
      <alignment vertical="center"/>
    </xf>
    <xf numFmtId="0" fontId="1" fillId="0" borderId="0" xfId="5" applyBorder="1"/>
    <xf numFmtId="3" fontId="19" fillId="0" borderId="0" xfId="5" applyNumberFormat="1" applyFont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left" vertical="center"/>
    </xf>
    <xf numFmtId="0" fontId="4" fillId="0" borderId="47" xfId="5" applyFont="1" applyBorder="1" applyAlignment="1">
      <alignment horizontal="center" vertical="center" justifyLastLine="1"/>
    </xf>
    <xf numFmtId="0" fontId="5" fillId="0" borderId="64" xfId="5" applyFont="1" applyBorder="1" applyAlignment="1">
      <alignment horizontal="distributed" vertical="center" justifyLastLine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6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5" fillId="0" borderId="49" xfId="5" applyFont="1" applyBorder="1" applyAlignment="1">
      <alignment horizontal="center" vertical="center" wrapText="1"/>
    </xf>
    <xf numFmtId="0" fontId="11" fillId="0" borderId="0" xfId="5" applyFont="1" applyBorder="1" applyAlignment="1">
      <alignment horizontal="left"/>
    </xf>
    <xf numFmtId="0" fontId="4" fillId="0" borderId="93" xfId="5" applyFont="1" applyBorder="1" applyAlignment="1">
      <alignment horizontal="center" vertical="center" justifyLastLine="1"/>
    </xf>
    <xf numFmtId="0" fontId="5" fillId="0" borderId="34" xfId="5" applyFont="1" applyBorder="1" applyAlignment="1">
      <alignment horizontal="center" vertical="center" wrapText="1"/>
    </xf>
    <xf numFmtId="0" fontId="5" fillId="0" borderId="65" xfId="5" applyFont="1" applyBorder="1" applyAlignment="1">
      <alignment horizontal="center" vertical="center" wrapText="1"/>
    </xf>
    <xf numFmtId="0" fontId="5" fillId="0" borderId="48" xfId="5" applyFont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 wrapText="1"/>
    </xf>
    <xf numFmtId="0" fontId="13" fillId="0" borderId="0" xfId="5" applyFont="1" applyFill="1" applyAlignment="1">
      <alignment horizontal="left" vertical="top"/>
    </xf>
    <xf numFmtId="0" fontId="5" fillId="0" borderId="0" xfId="5" applyFont="1" applyFill="1" applyBorder="1" applyAlignment="1">
      <alignment vertical="center"/>
    </xf>
    <xf numFmtId="0" fontId="21" fillId="0" borderId="80" xfId="5" applyFont="1" applyBorder="1" applyAlignment="1">
      <alignment vertical="center" wrapText="1"/>
    </xf>
    <xf numFmtId="0" fontId="21" fillId="0" borderId="24" xfId="5" applyFont="1" applyBorder="1" applyAlignment="1">
      <alignment vertical="center" wrapText="1"/>
    </xf>
    <xf numFmtId="38" fontId="12" fillId="0" borderId="94" xfId="3" applyFont="1" applyFill="1" applyBorder="1" applyAlignment="1" applyProtection="1">
      <alignment horizontal="center" vertical="center" wrapText="1"/>
    </xf>
    <xf numFmtId="38" fontId="12" fillId="0" borderId="95" xfId="3" applyFont="1" applyFill="1" applyBorder="1" applyAlignment="1" applyProtection="1">
      <alignment horizontal="center" vertical="center" wrapText="1"/>
    </xf>
    <xf numFmtId="38" fontId="12" fillId="0" borderId="95" xfId="3" applyFont="1" applyBorder="1" applyAlignment="1">
      <alignment horizontal="center" vertical="center" wrapText="1"/>
    </xf>
    <xf numFmtId="38" fontId="11" fillId="0" borderId="52" xfId="3" applyFont="1" applyFill="1" applyBorder="1" applyAlignment="1">
      <alignment horizontal="right" vertical="center" wrapText="1"/>
    </xf>
    <xf numFmtId="38" fontId="12" fillId="0" borderId="11" xfId="3" applyFont="1" applyFill="1" applyBorder="1" applyAlignment="1" applyProtection="1">
      <alignment horizontal="center" vertical="center" wrapText="1"/>
    </xf>
    <xf numFmtId="38" fontId="11" fillId="0" borderId="11" xfId="3" applyFont="1" applyFill="1" applyBorder="1" applyAlignment="1" applyProtection="1">
      <alignment horizontal="right" vertical="center" wrapText="1"/>
    </xf>
    <xf numFmtId="38" fontId="11" fillId="0" borderId="11" xfId="3" applyFont="1" applyFill="1" applyBorder="1" applyAlignment="1">
      <alignment horizontal="right" vertical="center" wrapText="1"/>
    </xf>
    <xf numFmtId="38" fontId="11" fillId="0" borderId="51" xfId="3" applyFont="1" applyFill="1" applyBorder="1" applyAlignment="1">
      <alignment horizontal="right" vertical="center" wrapText="1"/>
    </xf>
    <xf numFmtId="38" fontId="11" fillId="0" borderId="96" xfId="3" applyFont="1" applyFill="1" applyBorder="1" applyAlignment="1">
      <alignment horizontal="right" vertical="center" wrapText="1"/>
    </xf>
    <xf numFmtId="38" fontId="11" fillId="0" borderId="14" xfId="3" applyFont="1" applyFill="1" applyBorder="1" applyAlignment="1">
      <alignment horizontal="right" vertical="center" wrapText="1"/>
    </xf>
    <xf numFmtId="176" fontId="11" fillId="0" borderId="0" xfId="5" applyNumberFormat="1" applyFont="1" applyBorder="1" applyAlignment="1" applyProtection="1">
      <alignment vertical="center" wrapText="1"/>
    </xf>
    <xf numFmtId="38" fontId="11" fillId="0" borderId="95" xfId="3" applyFont="1" applyBorder="1" applyAlignment="1">
      <alignment horizontal="right" vertical="center" wrapText="1"/>
    </xf>
    <xf numFmtId="38" fontId="11" fillId="0" borderId="21" xfId="3" applyFont="1" applyFill="1" applyBorder="1" applyAlignment="1">
      <alignment horizontal="right" vertical="center" wrapText="1"/>
    </xf>
    <xf numFmtId="38" fontId="11" fillId="0" borderId="22" xfId="3" applyFont="1" applyFill="1" applyBorder="1" applyAlignment="1">
      <alignment horizontal="right" vertical="center" wrapText="1"/>
    </xf>
    <xf numFmtId="38" fontId="11" fillId="0" borderId="18" xfId="3" applyFont="1" applyFill="1" applyBorder="1" applyAlignment="1">
      <alignment horizontal="right" vertical="center" wrapText="1"/>
    </xf>
    <xf numFmtId="0" fontId="5" fillId="0" borderId="80" xfId="5" applyFont="1" applyBorder="1" applyAlignment="1">
      <alignment vertical="center" wrapText="1" shrinkToFit="1"/>
    </xf>
    <xf numFmtId="0" fontId="4" fillId="0" borderId="24" xfId="5" applyFont="1" applyBorder="1" applyAlignment="1">
      <alignment vertical="center" wrapText="1" shrinkToFit="1"/>
    </xf>
    <xf numFmtId="38" fontId="11" fillId="0" borderId="95" xfId="3" applyFont="1" applyFill="1" applyBorder="1" applyAlignment="1" applyProtection="1">
      <alignment horizontal="right" vertical="center" wrapText="1" shrinkToFit="1"/>
    </xf>
    <xf numFmtId="38" fontId="11" fillId="0" borderId="95" xfId="3" applyFont="1" applyFill="1" applyBorder="1" applyAlignment="1" applyProtection="1">
      <alignment horizontal="right" vertical="center" wrapText="1"/>
    </xf>
    <xf numFmtId="38" fontId="11" fillId="0" borderId="38" xfId="3" applyFont="1" applyFill="1" applyBorder="1" applyAlignment="1">
      <alignment horizontal="right" vertical="center" wrapText="1"/>
    </xf>
    <xf numFmtId="0" fontId="5" fillId="0" borderId="80" xfId="5" applyFont="1" applyBorder="1" applyAlignment="1">
      <alignment horizontal="center" vertical="center" wrapText="1" justifyLastLine="1"/>
    </xf>
    <xf numFmtId="0" fontId="5" fillId="0" borderId="24" xfId="5" applyFont="1" applyBorder="1" applyAlignment="1">
      <alignment horizontal="center" vertical="center" wrapText="1" justifyLastLine="1"/>
    </xf>
    <xf numFmtId="38" fontId="12" fillId="0" borderId="18" xfId="3" applyFont="1" applyFill="1" applyBorder="1" applyAlignment="1" applyProtection="1">
      <alignment horizontal="center" vertical="center" wrapText="1"/>
    </xf>
    <xf numFmtId="38" fontId="11" fillId="0" borderId="18" xfId="3" applyFont="1" applyFill="1" applyBorder="1" applyAlignment="1" applyProtection="1">
      <alignment horizontal="right" vertical="center" wrapText="1"/>
    </xf>
    <xf numFmtId="38" fontId="11" fillId="0" borderId="57" xfId="3" applyFont="1" applyFill="1" applyBorder="1" applyAlignment="1">
      <alignment horizontal="right" vertical="center" wrapText="1"/>
    </xf>
    <xf numFmtId="38" fontId="11" fillId="0" borderId="36" xfId="3" applyFont="1" applyFill="1" applyBorder="1" applyAlignment="1">
      <alignment horizontal="right" vertical="center" wrapText="1"/>
    </xf>
    <xf numFmtId="38" fontId="11" fillId="0" borderId="67" xfId="3" applyFont="1" applyFill="1" applyBorder="1" applyAlignment="1">
      <alignment horizontal="right" vertical="center" wrapText="1"/>
    </xf>
    <xf numFmtId="0" fontId="13" fillId="0" borderId="0" xfId="5" applyFont="1" applyFill="1" applyBorder="1" applyAlignment="1">
      <alignment horizontal="right" vertical="top"/>
    </xf>
    <xf numFmtId="0" fontId="4" fillId="0" borderId="24" xfId="5" applyFont="1" applyBorder="1" applyAlignment="1">
      <alignment horizontal="center" vertical="center" wrapText="1"/>
    </xf>
    <xf numFmtId="38" fontId="12" fillId="0" borderId="18" xfId="3" applyFont="1" applyFill="1" applyBorder="1" applyAlignment="1" applyProtection="1">
      <alignment horizontal="center" vertical="center" wrapText="1" justifyLastLine="1"/>
    </xf>
    <xf numFmtId="38" fontId="11" fillId="0" borderId="18" xfId="3" applyFont="1" applyFill="1" applyBorder="1" applyAlignment="1" applyProtection="1">
      <alignment horizontal="center" vertical="center" wrapText="1"/>
    </xf>
    <xf numFmtId="38" fontId="11" fillId="0" borderId="19" xfId="5" applyNumberFormat="1" applyFont="1" applyBorder="1" applyAlignment="1">
      <alignment horizontal="center" vertical="center" wrapText="1"/>
    </xf>
    <xf numFmtId="0" fontId="5" fillId="0" borderId="80" xfId="5" applyFont="1" applyBorder="1" applyAlignment="1">
      <alignment horizontal="distributed" vertical="center" wrapText="1" justifyLastLine="1"/>
    </xf>
    <xf numFmtId="0" fontId="4" fillId="0" borderId="24" xfId="5" applyFont="1" applyBorder="1" applyAlignment="1">
      <alignment horizontal="distributed" vertical="center" justifyLastLine="1"/>
    </xf>
    <xf numFmtId="38" fontId="11" fillId="0" borderId="95" xfId="3" applyFont="1" applyFill="1" applyBorder="1" applyAlignment="1" applyProtection="1">
      <alignment horizontal="right" vertical="center" justifyLastLine="1"/>
    </xf>
    <xf numFmtId="38" fontId="11" fillId="0" borderId="18" xfId="3" applyFont="1" applyFill="1" applyBorder="1" applyAlignment="1">
      <alignment horizontal="center" vertical="center" wrapText="1"/>
    </xf>
    <xf numFmtId="38" fontId="11" fillId="0" borderId="57" xfId="3" applyFont="1" applyFill="1" applyBorder="1" applyAlignment="1">
      <alignment horizontal="center" vertical="center" wrapText="1"/>
    </xf>
    <xf numFmtId="38" fontId="11" fillId="0" borderId="36" xfId="3" applyFont="1" applyFill="1" applyBorder="1" applyAlignment="1">
      <alignment horizontal="center" vertical="center" wrapText="1"/>
    </xf>
    <xf numFmtId="38" fontId="12" fillId="0" borderId="18" xfId="3" applyFont="1" applyFill="1" applyBorder="1" applyAlignment="1" applyProtection="1">
      <alignment horizontal="right" vertical="center" wrapText="1" justifyLastLine="1"/>
    </xf>
    <xf numFmtId="0" fontId="22" fillId="0" borderId="9" xfId="5" applyFont="1" applyBorder="1" applyAlignment="1">
      <alignment horizontal="center" vertical="center" wrapText="1" justifyLastLine="1"/>
    </xf>
    <xf numFmtId="0" fontId="22" fillId="0" borderId="97" xfId="5" applyFont="1" applyBorder="1" applyAlignment="1">
      <alignment horizontal="center" vertical="center" justifyLastLine="1"/>
    </xf>
    <xf numFmtId="38" fontId="11" fillId="0" borderId="18" xfId="3" applyFont="1" applyFill="1" applyBorder="1" applyAlignment="1" applyProtection="1">
      <alignment horizontal="right" vertical="center" wrapText="1" justifyLastLine="1"/>
    </xf>
    <xf numFmtId="0" fontId="9" fillId="0" borderId="0" xfId="5" applyFont="1" applyFill="1" applyBorder="1" applyAlignment="1">
      <alignment horizontal="center" vertical="center"/>
    </xf>
    <xf numFmtId="0" fontId="5" fillId="0" borderId="9" xfId="5" applyFont="1" applyBorder="1" applyAlignment="1">
      <alignment horizontal="distributed" vertical="center" wrapText="1" justifyLastLine="1"/>
    </xf>
    <xf numFmtId="0" fontId="4" fillId="0" borderId="97" xfId="5" applyFont="1" applyBorder="1" applyAlignment="1">
      <alignment horizontal="distributed" vertical="center" justifyLastLine="1"/>
    </xf>
    <xf numFmtId="38" fontId="11" fillId="0" borderId="18" xfId="3" applyFont="1" applyFill="1" applyBorder="1" applyAlignment="1" applyProtection="1">
      <alignment horizontal="center" vertical="center" justifyLastLine="1"/>
    </xf>
    <xf numFmtId="0" fontId="4" fillId="0" borderId="27" xfId="5" applyFont="1" applyBorder="1" applyAlignment="1">
      <alignment horizontal="center" vertical="center" justifyLastLine="1"/>
    </xf>
    <xf numFmtId="38" fontId="11" fillId="0" borderId="98" xfId="3" applyFont="1" applyFill="1" applyBorder="1" applyAlignment="1" applyProtection="1">
      <alignment horizontal="right" vertical="center" justifyLastLine="1"/>
    </xf>
    <xf numFmtId="38" fontId="11" fillId="0" borderId="98" xfId="3" applyFont="1" applyFill="1" applyBorder="1" applyAlignment="1" applyProtection="1">
      <alignment horizontal="right" vertical="center" wrapText="1"/>
    </xf>
    <xf numFmtId="38" fontId="11" fillId="0" borderId="98" xfId="3" applyFont="1" applyBorder="1" applyAlignment="1">
      <alignment horizontal="right" vertical="center" wrapText="1"/>
    </xf>
    <xf numFmtId="38" fontId="11" fillId="0" borderId="40" xfId="3" applyFont="1" applyFill="1" applyBorder="1" applyAlignment="1">
      <alignment horizontal="right" vertical="center" wrapText="1"/>
    </xf>
    <xf numFmtId="38" fontId="11" fillId="0" borderId="44" xfId="3" applyFont="1" applyFill="1" applyBorder="1" applyAlignment="1">
      <alignment horizontal="right" vertical="center" wrapText="1"/>
    </xf>
    <xf numFmtId="38" fontId="11" fillId="0" borderId="63" xfId="3" applyFont="1" applyFill="1" applyBorder="1" applyAlignment="1">
      <alignment horizontal="right" vertical="center" wrapText="1"/>
    </xf>
    <xf numFmtId="38" fontId="11" fillId="0" borderId="45" xfId="3" applyFont="1" applyFill="1" applyBorder="1" applyAlignment="1">
      <alignment horizontal="right" vertical="center" wrapText="1"/>
    </xf>
    <xf numFmtId="0" fontId="5" fillId="0" borderId="0" xfId="5" applyFont="1" applyBorder="1" applyAlignment="1">
      <alignment horizontal="right"/>
    </xf>
    <xf numFmtId="0" fontId="22" fillId="0" borderId="80" xfId="5" applyFont="1" applyBorder="1" applyAlignment="1">
      <alignment horizontal="center" vertical="center" wrapText="1" justifyLastLine="1"/>
    </xf>
    <xf numFmtId="0" fontId="22" fillId="0" borderId="24" xfId="5" applyFont="1" applyBorder="1" applyAlignment="1">
      <alignment horizontal="center" vertical="center" wrapText="1" justifyLastLine="1"/>
    </xf>
    <xf numFmtId="38" fontId="11" fillId="0" borderId="51" xfId="3" applyFont="1" applyFill="1" applyBorder="1" applyAlignment="1">
      <alignment horizontal="center" vertical="center" wrapText="1"/>
    </xf>
    <xf numFmtId="38" fontId="11" fillId="0" borderId="14" xfId="3" applyFont="1" applyFill="1" applyBorder="1" applyAlignment="1">
      <alignment horizontal="center" vertical="center" wrapText="1"/>
    </xf>
    <xf numFmtId="38" fontId="11" fillId="0" borderId="11" xfId="3" applyFont="1" applyFill="1" applyBorder="1" applyAlignment="1">
      <alignment horizontal="center" vertical="center" wrapText="1"/>
    </xf>
    <xf numFmtId="38" fontId="11" fillId="0" borderId="52" xfId="3" applyFont="1" applyFill="1" applyBorder="1" applyAlignment="1">
      <alignment horizontal="center" vertical="center" wrapText="1"/>
    </xf>
    <xf numFmtId="0" fontId="5" fillId="0" borderId="0" xfId="5" applyFont="1" applyBorder="1" applyAlignment="1">
      <alignment vertical="center" wrapText="1" justifyLastLine="1"/>
    </xf>
    <xf numFmtId="0" fontId="22" fillId="0" borderId="26" xfId="5" applyFont="1" applyBorder="1" applyAlignment="1">
      <alignment horizontal="center" vertical="center" wrapText="1" justifyLastLine="1"/>
    </xf>
    <xf numFmtId="0" fontId="22" fillId="0" borderId="27" xfId="5" applyFont="1" applyBorder="1" applyAlignment="1">
      <alignment horizontal="center" vertical="center" wrapText="1" justifyLastLine="1"/>
    </xf>
    <xf numFmtId="38" fontId="22" fillId="0" borderId="28" xfId="3" applyFont="1" applyFill="1" applyBorder="1" applyAlignment="1" applyProtection="1">
      <alignment horizontal="center" vertical="center" justifyLastLine="1"/>
    </xf>
    <xf numFmtId="38" fontId="22" fillId="0" borderId="28" xfId="3" applyFont="1" applyFill="1" applyBorder="1" applyAlignment="1" applyProtection="1">
      <alignment horizontal="center" vertical="center" wrapText="1"/>
    </xf>
    <xf numFmtId="38" fontId="11" fillId="0" borderId="62" xfId="3" applyFont="1" applyFill="1" applyBorder="1" applyAlignment="1">
      <alignment horizontal="right" vertical="center" wrapText="1"/>
    </xf>
    <xf numFmtId="38" fontId="11" fillId="0" borderId="42" xfId="3" applyFont="1" applyFill="1" applyBorder="1" applyAlignment="1">
      <alignment horizontal="right" vertical="center" wrapText="1"/>
    </xf>
    <xf numFmtId="0" fontId="5" fillId="0" borderId="8" xfId="5" applyFont="1" applyBorder="1" applyAlignment="1">
      <alignment horizontal="center" vertical="center" wrapText="1"/>
    </xf>
    <xf numFmtId="0" fontId="4" fillId="0" borderId="0" xfId="5" applyFont="1" applyFill="1" applyBorder="1" applyAlignment="1">
      <alignment vertical="center"/>
    </xf>
    <xf numFmtId="0" fontId="5" fillId="0" borderId="50" xfId="5" applyFont="1" applyBorder="1" applyAlignment="1">
      <alignment horizontal="center" vertical="center" wrapText="1"/>
    </xf>
    <xf numFmtId="38" fontId="11" fillId="0" borderId="37" xfId="3" applyFont="1" applyFill="1" applyBorder="1" applyAlignment="1">
      <alignment horizontal="right" vertical="center" wrapText="1"/>
    </xf>
    <xf numFmtId="38" fontId="11" fillId="0" borderId="23" xfId="3" applyFont="1" applyFill="1" applyBorder="1" applyAlignment="1">
      <alignment horizontal="right" vertical="center" wrapText="1"/>
    </xf>
    <xf numFmtId="38" fontId="11" fillId="0" borderId="28" xfId="3" applyFont="1" applyFill="1" applyBorder="1" applyAlignment="1">
      <alignment horizontal="right" vertical="center" wrapText="1"/>
    </xf>
    <xf numFmtId="38" fontId="11" fillId="0" borderId="29" xfId="3" applyFont="1" applyBorder="1" applyAlignment="1" applyProtection="1">
      <alignment horizontal="right" vertical="center" wrapText="1"/>
    </xf>
    <xf numFmtId="38" fontId="11" fillId="0" borderId="28" xfId="3" applyFont="1" applyFill="1" applyBorder="1" applyAlignment="1" applyProtection="1">
      <alignment horizontal="right" vertical="center" wrapText="1"/>
    </xf>
    <xf numFmtId="38" fontId="11" fillId="0" borderId="68" xfId="3" applyFont="1" applyBorder="1" applyAlignment="1" applyProtection="1">
      <alignment horizontal="right" vertical="center" wrapText="1"/>
    </xf>
    <xf numFmtId="38" fontId="11" fillId="0" borderId="61" xfId="3" applyFont="1" applyBorder="1" applyAlignment="1" applyProtection="1">
      <alignment horizontal="right" vertical="center" wrapText="1"/>
    </xf>
    <xf numFmtId="38" fontId="11" fillId="0" borderId="69" xfId="3" applyFont="1" applyBorder="1" applyAlignment="1" applyProtection="1">
      <alignment horizontal="right" vertical="center" wrapText="1"/>
    </xf>
    <xf numFmtId="38" fontId="11" fillId="0" borderId="33" xfId="3" applyFont="1" applyBorder="1" applyAlignment="1" applyProtection="1">
      <alignment horizontal="right" vertical="center" wrapText="1"/>
    </xf>
    <xf numFmtId="0" fontId="5" fillId="0" borderId="0" xfId="5" applyFont="1" applyAlignment="1">
      <alignment horizontal="center"/>
    </xf>
    <xf numFmtId="0" fontId="5" fillId="0" borderId="25" xfId="5" applyFont="1" applyBorder="1" applyAlignment="1">
      <alignment horizontal="left" vertical="center"/>
    </xf>
    <xf numFmtId="0" fontId="11" fillId="0" borderId="1" xfId="5" applyFont="1" applyBorder="1" applyAlignment="1">
      <alignment horizontal="center" vertical="center" wrapText="1" justifyLastLine="1"/>
    </xf>
    <xf numFmtId="0" fontId="4" fillId="0" borderId="99" xfId="5" applyFont="1" applyBorder="1" applyAlignment="1">
      <alignment horizontal="center" vertical="center" wrapText="1" justifyLastLine="1"/>
    </xf>
    <xf numFmtId="0" fontId="5" fillId="0" borderId="3" xfId="5" applyFont="1" applyBorder="1" applyAlignment="1">
      <alignment horizontal="center" vertical="center" wrapText="1" justifyLastLine="1"/>
    </xf>
    <xf numFmtId="0" fontId="5" fillId="0" borderId="100" xfId="5" applyFont="1" applyBorder="1" applyAlignment="1">
      <alignment horizontal="center" vertical="center" wrapText="1"/>
    </xf>
    <xf numFmtId="0" fontId="5" fillId="0" borderId="101" xfId="5" applyFont="1" applyBorder="1" applyAlignment="1">
      <alignment horizontal="center" vertical="center" wrapText="1"/>
    </xf>
    <xf numFmtId="0" fontId="5" fillId="0" borderId="102" xfId="5" applyFont="1" applyBorder="1" applyAlignment="1">
      <alignment horizontal="center" vertical="center" wrapText="1"/>
    </xf>
    <xf numFmtId="0" fontId="5" fillId="0" borderId="103" xfId="5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wrapText="1" justifyLastLine="1"/>
    </xf>
    <xf numFmtId="0" fontId="23" fillId="0" borderId="0" xfId="5" applyFont="1" applyAlignment="1">
      <alignment horizontal="left" vertical="center"/>
    </xf>
    <xf numFmtId="0" fontId="13" fillId="0" borderId="0" xfId="5" applyFont="1" applyBorder="1" applyAlignment="1">
      <alignment horizontal="left" vertical="center"/>
    </xf>
    <xf numFmtId="0" fontId="8" fillId="0" borderId="0" xfId="5" applyFont="1" applyBorder="1" applyAlignment="1">
      <alignment horizontal="left" vertical="center" wrapText="1"/>
    </xf>
    <xf numFmtId="0" fontId="5" fillId="0" borderId="0" xfId="5" applyFont="1" applyAlignment="1">
      <alignment horizontal="center" vertical="center"/>
    </xf>
    <xf numFmtId="0" fontId="5" fillId="0" borderId="104" xfId="5" applyFont="1" applyBorder="1" applyAlignment="1">
      <alignment horizontal="distributed" vertical="center" wrapText="1" justifyLastLine="1"/>
    </xf>
    <xf numFmtId="0" fontId="5" fillId="0" borderId="97" xfId="5" applyFont="1" applyBorder="1" applyAlignment="1">
      <alignment horizontal="distributed" vertical="center" wrapText="1" justifyLastLine="1"/>
    </xf>
    <xf numFmtId="38" fontId="5" fillId="0" borderId="11" xfId="3" applyFont="1" applyBorder="1" applyAlignment="1">
      <alignment horizontal="right" vertical="center" wrapText="1"/>
    </xf>
    <xf numFmtId="38" fontId="5" fillId="0" borderId="12" xfId="3" applyFont="1" applyBorder="1" applyAlignment="1">
      <alignment horizontal="right" vertical="center" wrapText="1"/>
    </xf>
    <xf numFmtId="38" fontId="8" fillId="0" borderId="13" xfId="3" applyFont="1" applyBorder="1" applyAlignment="1">
      <alignment horizontal="right" vertical="center" wrapText="1"/>
    </xf>
    <xf numFmtId="38" fontId="8" fillId="0" borderId="51" xfId="3" applyFont="1" applyBorder="1" applyAlignment="1">
      <alignment horizontal="right" vertical="center" wrapText="1"/>
    </xf>
    <xf numFmtId="38" fontId="5" fillId="0" borderId="51" xfId="3" applyFont="1" applyBorder="1" applyAlignment="1">
      <alignment horizontal="right" vertical="center" wrapText="1"/>
    </xf>
    <xf numFmtId="38" fontId="8" fillId="0" borderId="12" xfId="3" applyFont="1" applyBorder="1" applyAlignment="1">
      <alignment horizontal="right" vertical="center" wrapText="1"/>
    </xf>
    <xf numFmtId="38" fontId="8" fillId="0" borderId="16" xfId="3" applyFont="1" applyBorder="1" applyAlignment="1">
      <alignment horizontal="right" vertical="center" wrapText="1"/>
    </xf>
    <xf numFmtId="0" fontId="5" fillId="0" borderId="50" xfId="5" applyFont="1" applyBorder="1" applyAlignment="1">
      <alignment horizontal="center" vertical="center" wrapText="1" justifyLastLine="1"/>
    </xf>
    <xf numFmtId="0" fontId="5" fillId="0" borderId="81" xfId="5" applyFont="1" applyBorder="1" applyAlignment="1">
      <alignment horizontal="center" vertical="center" wrapText="1" justifyLastLine="1"/>
    </xf>
    <xf numFmtId="38" fontId="5" fillId="0" borderId="18" xfId="3" applyFont="1" applyBorder="1" applyAlignment="1">
      <alignment horizontal="right" vertical="center" wrapText="1" justifyLastLine="1"/>
    </xf>
    <xf numFmtId="38" fontId="8" fillId="0" borderId="18" xfId="3" applyFont="1" applyBorder="1" applyAlignment="1">
      <alignment horizontal="right" vertical="center" wrapText="1" justifyLastLine="1"/>
    </xf>
    <xf numFmtId="38" fontId="8" fillId="0" borderId="18" xfId="3" applyFont="1" applyBorder="1" applyAlignment="1">
      <alignment horizontal="right" vertical="center" wrapText="1"/>
    </xf>
    <xf numFmtId="38" fontId="8" fillId="0" borderId="19" xfId="3" applyFont="1" applyBorder="1" applyAlignment="1">
      <alignment horizontal="right" vertical="center" wrapText="1"/>
    </xf>
    <xf numFmtId="38" fontId="8" fillId="0" borderId="20" xfId="3" applyFont="1" applyBorder="1" applyAlignment="1">
      <alignment horizontal="right" vertical="center" wrapText="1"/>
    </xf>
    <xf numFmtId="38" fontId="5" fillId="0" borderId="67" xfId="3" applyFont="1" applyBorder="1" applyAlignment="1">
      <alignment horizontal="right" vertical="center" wrapText="1"/>
    </xf>
    <xf numFmtId="38" fontId="8" fillId="0" borderId="23" xfId="3" applyFont="1" applyBorder="1" applyAlignment="1">
      <alignment horizontal="right" vertical="center" wrapText="1"/>
    </xf>
    <xf numFmtId="38" fontId="5" fillId="0" borderId="0" xfId="3" applyFont="1" applyAlignment="1">
      <alignment horizontal="right" vertical="center" wrapText="1"/>
    </xf>
    <xf numFmtId="0" fontId="5" fillId="0" borderId="104" xfId="5" applyFont="1" applyBorder="1" applyAlignment="1">
      <alignment horizontal="center" vertical="center" wrapText="1" justifyLastLine="1"/>
    </xf>
    <xf numFmtId="0" fontId="4" fillId="0" borderId="97" xfId="5" applyFont="1" applyBorder="1" applyAlignment="1">
      <alignment horizontal="center" vertical="center" wrapText="1" justifyLastLine="1"/>
    </xf>
    <xf numFmtId="38" fontId="5" fillId="0" borderId="19" xfId="3" applyFont="1" applyBorder="1" applyAlignment="1">
      <alignment horizontal="right" vertical="center" wrapText="1" justifyLastLine="1"/>
    </xf>
    <xf numFmtId="38" fontId="8" fillId="0" borderId="95" xfId="3" applyFont="1" applyBorder="1" applyAlignment="1">
      <alignment horizontal="right" vertical="center" wrapText="1"/>
    </xf>
    <xf numFmtId="38" fontId="8" fillId="0" borderId="67" xfId="3" applyFont="1" applyBorder="1" applyAlignment="1">
      <alignment horizontal="right" vertical="center" wrapText="1"/>
    </xf>
    <xf numFmtId="0" fontId="4" fillId="0" borderId="54" xfId="5" applyFont="1" applyBorder="1" applyAlignment="1">
      <alignment horizontal="center" vertical="center" wrapText="1"/>
    </xf>
    <xf numFmtId="38" fontId="5" fillId="0" borderId="57" xfId="3" applyFont="1" applyFill="1" applyBorder="1" applyAlignment="1">
      <alignment horizontal="right" vertical="center" wrapText="1"/>
    </xf>
    <xf numFmtId="38" fontId="8" fillId="0" borderId="36" xfId="3" applyFont="1" applyFill="1" applyBorder="1" applyAlignment="1">
      <alignment horizontal="right" vertical="center" wrapText="1"/>
    </xf>
    <xf numFmtId="38" fontId="8" fillId="0" borderId="21" xfId="3" applyFont="1" applyBorder="1" applyAlignment="1">
      <alignment horizontal="right" vertical="center" wrapText="1"/>
    </xf>
    <xf numFmtId="38" fontId="8" fillId="0" borderId="22" xfId="3" applyFont="1" applyBorder="1" applyAlignment="1">
      <alignment horizontal="right" vertical="center" wrapText="1"/>
    </xf>
    <xf numFmtId="0" fontId="5" fillId="0" borderId="58" xfId="5" applyFont="1" applyBorder="1" applyAlignment="1">
      <alignment horizontal="distributed" vertical="center" wrapText="1" justifyLastLine="1"/>
    </xf>
    <xf numFmtId="0" fontId="5" fillId="0" borderId="105" xfId="5" applyFont="1" applyBorder="1" applyAlignment="1">
      <alignment horizontal="distributed" vertical="center" wrapText="1" justifyLastLine="1"/>
    </xf>
    <xf numFmtId="0" fontId="5" fillId="0" borderId="106" xfId="5" applyFont="1" applyBorder="1" applyAlignment="1">
      <alignment horizontal="distributed" vertical="center" wrapText="1" justifyLastLine="1"/>
    </xf>
    <xf numFmtId="38" fontId="5" fillId="0" borderId="29" xfId="3" applyFont="1" applyBorder="1" applyAlignment="1">
      <alignment horizontal="right" vertical="center" wrapText="1"/>
    </xf>
    <xf numFmtId="38" fontId="8" fillId="0" borderId="30" xfId="3" applyFont="1" applyBorder="1" applyAlignment="1">
      <alignment horizontal="right" vertical="center" wrapText="1"/>
    </xf>
    <xf numFmtId="38" fontId="5" fillId="0" borderId="30" xfId="3" applyFont="1" applyBorder="1" applyAlignment="1">
      <alignment horizontal="right" vertical="center" wrapText="1"/>
    </xf>
    <xf numFmtId="38" fontId="8" fillId="0" borderId="29" xfId="3" applyFont="1" applyBorder="1" applyAlignment="1">
      <alignment horizontal="right" vertical="center" wrapText="1"/>
    </xf>
    <xf numFmtId="38" fontId="8" fillId="0" borderId="33" xfId="3" applyFont="1" applyBorder="1" applyAlignment="1">
      <alignment horizontal="right" vertical="center" wrapText="1"/>
    </xf>
    <xf numFmtId="0" fontId="5" fillId="0" borderId="53" xfId="5" applyFont="1" applyBorder="1" applyAlignment="1">
      <alignment horizontal="center" vertical="center" wrapText="1" justifyLastLine="1"/>
    </xf>
    <xf numFmtId="0" fontId="4" fillId="0" borderId="10" xfId="5" applyFont="1" applyBorder="1" applyAlignment="1">
      <alignment horizontal="center" vertical="center" wrapText="1"/>
    </xf>
    <xf numFmtId="0" fontId="5" fillId="0" borderId="107" xfId="5" applyFont="1" applyBorder="1" applyAlignment="1">
      <alignment horizontal="distributed" vertical="center" wrapText="1" justifyLastLine="1"/>
    </xf>
    <xf numFmtId="0" fontId="5" fillId="0" borderId="54" xfId="5" applyFont="1" applyBorder="1" applyAlignment="1">
      <alignment horizontal="center" vertical="center" wrapText="1" justifyLastLine="1"/>
    </xf>
    <xf numFmtId="0" fontId="5" fillId="0" borderId="70" xfId="5" applyFont="1" applyBorder="1" applyAlignment="1">
      <alignment horizontal="distributed" vertical="center" wrapText="1" justifyLastLine="1"/>
    </xf>
    <xf numFmtId="0" fontId="5" fillId="0" borderId="108" xfId="5" applyFont="1" applyBorder="1" applyAlignment="1">
      <alignment horizontal="center" vertical="center" wrapText="1" justifyLastLine="1"/>
    </xf>
    <xf numFmtId="0" fontId="5" fillId="0" borderId="93" xfId="5" applyFont="1" applyBorder="1" applyAlignment="1">
      <alignment horizontal="center" vertical="center" wrapText="1" justifyLastLine="1"/>
    </xf>
    <xf numFmtId="38" fontId="5" fillId="0" borderId="3" xfId="3" applyFont="1" applyBorder="1" applyAlignment="1">
      <alignment horizontal="right" vertical="center" wrapText="1" justifyLastLine="1"/>
    </xf>
    <xf numFmtId="38" fontId="5" fillId="0" borderId="3" xfId="3" applyFont="1" applyBorder="1" applyAlignment="1">
      <alignment horizontal="right" vertical="center" shrinkToFit="1"/>
    </xf>
    <xf numFmtId="38" fontId="5" fillId="0" borderId="4" xfId="3" applyFont="1" applyBorder="1" applyAlignment="1">
      <alignment horizontal="right" vertical="center" wrapText="1"/>
    </xf>
    <xf numFmtId="38" fontId="5" fillId="0" borderId="3" xfId="3" applyFont="1" applyBorder="1" applyAlignment="1">
      <alignment horizontal="right" vertical="center" wrapText="1"/>
    </xf>
    <xf numFmtId="38" fontId="8" fillId="0" borderId="5" xfId="3" applyFont="1" applyBorder="1" applyAlignment="1">
      <alignment horizontal="right" vertical="center" wrapText="1"/>
    </xf>
    <xf numFmtId="38" fontId="5" fillId="0" borderId="5" xfId="3" applyFont="1" applyBorder="1" applyAlignment="1">
      <alignment horizontal="right" vertical="center" wrapText="1"/>
    </xf>
    <xf numFmtId="38" fontId="8" fillId="0" borderId="4" xfId="3" applyFont="1" applyBorder="1" applyAlignment="1">
      <alignment horizontal="right" vertical="center" wrapText="1"/>
    </xf>
    <xf numFmtId="38" fontId="8" fillId="0" borderId="8" xfId="3" applyFont="1" applyBorder="1" applyAlignment="1">
      <alignment horizontal="right" vertical="center" wrapText="1"/>
    </xf>
    <xf numFmtId="179" fontId="5" fillId="0" borderId="18" xfId="1" applyNumberFormat="1" applyFont="1" applyBorder="1" applyAlignment="1">
      <alignment horizontal="right" vertical="center" wrapText="1"/>
    </xf>
    <xf numFmtId="179" fontId="8" fillId="0" borderId="18" xfId="1" applyNumberFormat="1" applyFont="1" applyBorder="1" applyAlignment="1">
      <alignment horizontal="right" vertical="center" wrapText="1"/>
    </xf>
    <xf numFmtId="179" fontId="8" fillId="0" borderId="21" xfId="1" applyNumberFormat="1" applyFont="1" applyBorder="1" applyAlignment="1">
      <alignment horizontal="right" vertical="center" wrapText="1"/>
    </xf>
    <xf numFmtId="179" fontId="5" fillId="0" borderId="67" xfId="1" applyNumberFormat="1" applyFont="1" applyBorder="1" applyAlignment="1">
      <alignment horizontal="right" vertical="center" wrapText="1"/>
    </xf>
    <xf numFmtId="179" fontId="8" fillId="0" borderId="19" xfId="1" applyNumberFormat="1" applyFont="1" applyBorder="1" applyAlignment="1">
      <alignment horizontal="right" vertical="center" wrapText="1"/>
    </xf>
    <xf numFmtId="179" fontId="8" fillId="0" borderId="23" xfId="1" applyNumberFormat="1" applyFont="1" applyBorder="1" applyAlignment="1">
      <alignment horizontal="right" vertical="center" wrapText="1"/>
    </xf>
    <xf numFmtId="179" fontId="5" fillId="0" borderId="0" xfId="1" applyNumberFormat="1" applyFont="1" applyAlignment="1">
      <alignment horizontal="right" vertical="center" wrapText="1"/>
    </xf>
    <xf numFmtId="179" fontId="8" fillId="0" borderId="67" xfId="1" applyNumberFormat="1" applyFont="1" applyBorder="1" applyAlignment="1">
      <alignment horizontal="right" vertical="center" wrapText="1"/>
    </xf>
    <xf numFmtId="0" fontId="4" fillId="0" borderId="54" xfId="5" applyFont="1" applyBorder="1" applyAlignment="1">
      <alignment horizontal="center" vertical="center"/>
    </xf>
    <xf numFmtId="38" fontId="5" fillId="0" borderId="18" xfId="3" applyFont="1" applyBorder="1" applyAlignment="1">
      <alignment horizontal="right" vertical="center"/>
    </xf>
    <xf numFmtId="38" fontId="8" fillId="0" borderId="57" xfId="3" applyFont="1" applyFill="1" applyBorder="1" applyAlignment="1">
      <alignment horizontal="right" vertical="center" wrapText="1"/>
    </xf>
    <xf numFmtId="0" fontId="5" fillId="0" borderId="56" xfId="5" applyFont="1" applyBorder="1" applyAlignment="1">
      <alignment horizontal="center" vertical="center" wrapText="1" justifyLastLine="1"/>
    </xf>
    <xf numFmtId="0" fontId="5" fillId="0" borderId="53" xfId="5" applyFont="1" applyBorder="1" applyAlignment="1">
      <alignment horizontal="distributed" vertical="center" wrapText="1" justifyLastLine="1"/>
    </xf>
    <xf numFmtId="38" fontId="5" fillId="0" borderId="21" xfId="3" applyFont="1" applyBorder="1" applyAlignment="1">
      <alignment horizontal="right" vertical="center" wrapText="1"/>
    </xf>
    <xf numFmtId="38" fontId="8" fillId="0" borderId="18" xfId="3" applyFont="1" applyBorder="1" applyAlignment="1">
      <alignment horizontal="right" vertical="center"/>
    </xf>
    <xf numFmtId="38" fontId="5" fillId="0" borderId="19" xfId="3" applyFont="1" applyBorder="1" applyAlignment="1">
      <alignment horizontal="right" vertical="center" wrapText="1"/>
    </xf>
    <xf numFmtId="38" fontId="5" fillId="0" borderId="37" xfId="3" applyFont="1" applyBorder="1" applyAlignment="1">
      <alignment horizontal="right" vertical="center" wrapText="1"/>
    </xf>
    <xf numFmtId="38" fontId="8" fillId="0" borderId="37" xfId="3" applyFont="1" applyBorder="1" applyAlignment="1">
      <alignment horizontal="right" vertical="center" wrapText="1"/>
    </xf>
    <xf numFmtId="38" fontId="8" fillId="0" borderId="19" xfId="3" applyFont="1" applyBorder="1" applyAlignment="1">
      <alignment horizontal="right" vertical="center"/>
    </xf>
    <xf numFmtId="38" fontId="8" fillId="0" borderId="20" xfId="3" applyFont="1" applyBorder="1" applyAlignment="1">
      <alignment horizontal="right" vertical="center"/>
    </xf>
    <xf numFmtId="38" fontId="8" fillId="0" borderId="21" xfId="3" applyFont="1" applyBorder="1" applyAlignment="1">
      <alignment horizontal="right" vertical="center"/>
    </xf>
    <xf numFmtId="38" fontId="5" fillId="0" borderId="67" xfId="3" applyFont="1" applyBorder="1" applyAlignment="1">
      <alignment horizontal="right" vertical="center"/>
    </xf>
    <xf numFmtId="38" fontId="8" fillId="0" borderId="23" xfId="3" applyFont="1" applyBorder="1" applyAlignment="1">
      <alignment horizontal="right" vertical="center"/>
    </xf>
    <xf numFmtId="179" fontId="5" fillId="0" borderId="18" xfId="1" applyNumberFormat="1" applyFont="1" applyBorder="1" applyAlignment="1" applyProtection="1">
      <alignment horizontal="right" vertical="center" shrinkToFit="1"/>
      <protection hidden="1"/>
    </xf>
    <xf numFmtId="179" fontId="5" fillId="0" borderId="19" xfId="1" applyNumberFormat="1" applyFont="1" applyBorder="1" applyAlignment="1" applyProtection="1">
      <alignment horizontal="right" vertical="center" shrinkToFit="1"/>
      <protection hidden="1"/>
    </xf>
    <xf numFmtId="179" fontId="8" fillId="0" borderId="18" xfId="1" applyNumberFormat="1" applyFont="1" applyBorder="1" applyAlignment="1" applyProtection="1">
      <alignment horizontal="right" vertical="center" shrinkToFit="1"/>
      <protection hidden="1"/>
    </xf>
    <xf numFmtId="179" fontId="8" fillId="0" borderId="67" xfId="1" applyNumberFormat="1" applyFont="1" applyBorder="1" applyAlignment="1" applyProtection="1">
      <alignment horizontal="right" vertical="center" shrinkToFit="1"/>
      <protection hidden="1"/>
    </xf>
    <xf numFmtId="179" fontId="5" fillId="0" borderId="67" xfId="1" applyNumberFormat="1" applyFont="1" applyBorder="1" applyAlignment="1" applyProtection="1">
      <alignment horizontal="right" vertical="center" shrinkToFit="1"/>
      <protection hidden="1"/>
    </xf>
    <xf numFmtId="179" fontId="8" fillId="0" borderId="19" xfId="1" applyNumberFormat="1" applyFont="1" applyBorder="1" applyAlignment="1" applyProtection="1">
      <alignment horizontal="right" vertical="center" shrinkToFit="1"/>
      <protection hidden="1"/>
    </xf>
    <xf numFmtId="179" fontId="8" fillId="0" borderId="23" xfId="1" applyNumberFormat="1" applyFont="1" applyBorder="1" applyAlignment="1" applyProtection="1">
      <alignment horizontal="right" vertical="center" shrinkToFit="1"/>
      <protection hidden="1"/>
    </xf>
    <xf numFmtId="0" fontId="5" fillId="0" borderId="54" xfId="5" applyFont="1" applyBorder="1" applyAlignment="1">
      <alignment horizontal="distributed" vertical="center" wrapText="1" justifyLastLine="1"/>
    </xf>
    <xf numFmtId="179" fontId="5" fillId="0" borderId="11" xfId="1" applyNumberFormat="1" applyFont="1" applyBorder="1" applyAlignment="1">
      <alignment horizontal="right" vertical="center" wrapText="1"/>
    </xf>
    <xf numFmtId="179" fontId="8" fillId="0" borderId="11" xfId="1" applyNumberFormat="1" applyFont="1" applyBorder="1" applyAlignment="1">
      <alignment horizontal="right" vertical="center" wrapText="1"/>
    </xf>
    <xf numFmtId="179" fontId="8" fillId="0" borderId="51" xfId="1" applyNumberFormat="1" applyFont="1" applyBorder="1" applyAlignment="1">
      <alignment horizontal="right" vertical="center" wrapText="1"/>
    </xf>
    <xf numFmtId="179" fontId="5" fillId="0" borderId="51" xfId="1" applyNumberFormat="1" applyFont="1" applyBorder="1" applyAlignment="1">
      <alignment horizontal="right" vertical="center" wrapText="1"/>
    </xf>
    <xf numFmtId="179" fontId="8" fillId="0" borderId="12" xfId="1" applyNumberFormat="1" applyFont="1" applyBorder="1" applyAlignment="1">
      <alignment horizontal="right" vertical="center" wrapText="1"/>
    </xf>
    <xf numFmtId="179" fontId="8" fillId="0" borderId="16" xfId="1" applyNumberFormat="1" applyFont="1" applyBorder="1" applyAlignment="1">
      <alignment horizontal="right" vertical="center" wrapText="1"/>
    </xf>
    <xf numFmtId="179" fontId="5" fillId="0" borderId="19" xfId="1" applyNumberFormat="1" applyFont="1" applyBorder="1" applyAlignment="1">
      <alignment horizontal="right" vertical="center" wrapText="1"/>
    </xf>
    <xf numFmtId="179" fontId="5" fillId="0" borderId="37" xfId="1" applyNumberFormat="1" applyFont="1" applyBorder="1" applyAlignment="1">
      <alignment horizontal="right" vertical="center" wrapText="1"/>
    </xf>
    <xf numFmtId="179" fontId="8" fillId="0" borderId="37" xfId="1" applyNumberFormat="1" applyFont="1" applyBorder="1" applyAlignment="1">
      <alignment horizontal="right" vertical="center" wrapText="1"/>
    </xf>
    <xf numFmtId="179" fontId="8" fillId="0" borderId="22" xfId="1" applyNumberFormat="1" applyFont="1" applyBorder="1" applyAlignment="1">
      <alignment horizontal="right" vertical="center" wrapText="1"/>
    </xf>
    <xf numFmtId="0" fontId="4" fillId="0" borderId="54" xfId="5" applyFont="1" applyBorder="1" applyAlignment="1">
      <alignment horizontal="distributed" vertical="center" justifyLastLine="1"/>
    </xf>
    <xf numFmtId="179" fontId="8" fillId="0" borderId="14" xfId="1" applyNumberFormat="1" applyFont="1" applyBorder="1" applyAlignment="1">
      <alignment horizontal="right" vertical="center" wrapText="1"/>
    </xf>
    <xf numFmtId="0" fontId="5" fillId="0" borderId="25" xfId="5" applyFont="1" applyBorder="1" applyAlignment="1">
      <alignment vertical="center"/>
    </xf>
    <xf numFmtId="179" fontId="5" fillId="0" borderId="90" xfId="1" applyNumberFormat="1" applyFont="1" applyBorder="1" applyAlignment="1">
      <alignment horizontal="right" vertical="center" wrapText="1"/>
    </xf>
    <xf numFmtId="179" fontId="5" fillId="0" borderId="0" xfId="1" applyNumberFormat="1" applyFont="1" applyBorder="1" applyAlignment="1">
      <alignment horizontal="right" vertical="center" wrapText="1"/>
    </xf>
    <xf numFmtId="179" fontId="8" fillId="0" borderId="90" xfId="1" applyNumberFormat="1" applyFont="1" applyBorder="1" applyAlignment="1">
      <alignment horizontal="right" vertical="center" wrapText="1"/>
    </xf>
    <xf numFmtId="9" fontId="0" fillId="0" borderId="0" xfId="1" applyFont="1">
      <alignment vertical="center"/>
    </xf>
    <xf numFmtId="179" fontId="8" fillId="0" borderId="86" xfId="1" applyNumberFormat="1" applyFont="1" applyBorder="1" applyAlignment="1">
      <alignment horizontal="right" vertical="center" wrapText="1"/>
    </xf>
    <xf numFmtId="179" fontId="5" fillId="0" borderId="86" xfId="1" applyNumberFormat="1" applyFont="1" applyBorder="1" applyAlignment="1">
      <alignment horizontal="right" vertical="center" wrapText="1"/>
    </xf>
    <xf numFmtId="179" fontId="8" fillId="0" borderId="0" xfId="1" applyNumberFormat="1" applyFont="1" applyBorder="1" applyAlignment="1">
      <alignment horizontal="right" vertical="center" wrapText="1"/>
    </xf>
    <xf numFmtId="179" fontId="8" fillId="0" borderId="109" xfId="1" applyNumberFormat="1" applyFont="1" applyBorder="1" applyAlignment="1">
      <alignment horizontal="right" vertical="center" wrapText="1"/>
    </xf>
    <xf numFmtId="179" fontId="5" fillId="0" borderId="77" xfId="1" applyNumberFormat="1" applyFont="1" applyBorder="1" applyAlignment="1">
      <alignment horizontal="right" vertical="center" wrapText="1"/>
    </xf>
    <xf numFmtId="179" fontId="8" fillId="0" borderId="77" xfId="1" applyNumberFormat="1" applyFont="1" applyBorder="1" applyAlignment="1">
      <alignment horizontal="right" vertical="center" wrapText="1"/>
    </xf>
    <xf numFmtId="179" fontId="8" fillId="0" borderId="78" xfId="1" applyNumberFormat="1" applyFont="1" applyBorder="1" applyAlignment="1">
      <alignment horizontal="right" vertical="center" wrapText="1"/>
    </xf>
    <xf numFmtId="179" fontId="5" fillId="0" borderId="84" xfId="1" applyNumberFormat="1" applyFont="1" applyBorder="1" applyAlignment="1">
      <alignment horizontal="right" vertical="center" wrapText="1"/>
    </xf>
    <xf numFmtId="179" fontId="8" fillId="0" borderId="110" xfId="1" applyNumberFormat="1" applyFont="1" applyBorder="1" applyAlignment="1">
      <alignment horizontal="right" vertical="center" wrapText="1"/>
    </xf>
    <xf numFmtId="179" fontId="8" fillId="0" borderId="76" xfId="1" applyNumberFormat="1" applyFont="1" applyBorder="1" applyAlignment="1">
      <alignment horizontal="right" vertical="center" wrapText="1"/>
    </xf>
    <xf numFmtId="179" fontId="8" fillId="0" borderId="111" xfId="1" applyNumberFormat="1" applyFont="1" applyBorder="1" applyAlignment="1">
      <alignment horizontal="right" vertical="center" wrapText="1"/>
    </xf>
    <xf numFmtId="0" fontId="22" fillId="0" borderId="54" xfId="5" applyFont="1" applyBorder="1" applyAlignment="1">
      <alignment horizontal="center" vertical="center" shrinkToFit="1"/>
    </xf>
    <xf numFmtId="0" fontId="8" fillId="0" borderId="19" xfId="5" applyFont="1" applyBorder="1" applyAlignment="1">
      <alignment horizontal="right" vertical="center" wrapText="1"/>
    </xf>
    <xf numFmtId="0" fontId="5" fillId="0" borderId="67" xfId="1" applyNumberFormat="1" applyFont="1" applyBorder="1" applyAlignment="1">
      <alignment horizontal="right" vertical="center" wrapText="1"/>
    </xf>
    <xf numFmtId="0" fontId="8" fillId="0" borderId="23" xfId="1" applyNumberFormat="1" applyFont="1" applyBorder="1" applyAlignment="1">
      <alignment horizontal="right" vertical="center" wrapText="1"/>
    </xf>
    <xf numFmtId="0" fontId="5" fillId="0" borderId="0" xfId="1" applyNumberFormat="1" applyFont="1" applyAlignment="1">
      <alignment horizontal="right" vertical="center" wrapText="1"/>
    </xf>
    <xf numFmtId="0" fontId="8" fillId="0" borderId="95" xfId="1" applyNumberFormat="1" applyFont="1" applyBorder="1" applyAlignment="1">
      <alignment horizontal="right" vertical="center" wrapText="1"/>
    </xf>
    <xf numFmtId="0" fontId="8" fillId="0" borderId="67" xfId="1" applyNumberFormat="1" applyFont="1" applyBorder="1" applyAlignment="1">
      <alignment horizontal="right" vertical="center" wrapText="1"/>
    </xf>
    <xf numFmtId="0" fontId="5" fillId="0" borderId="58" xfId="5" applyFont="1" applyBorder="1" applyAlignment="1">
      <alignment horizontal="center" vertical="center" wrapText="1" justifyLastLine="1"/>
    </xf>
    <xf numFmtId="0" fontId="22" fillId="0" borderId="112" xfId="5" applyFont="1" applyBorder="1" applyAlignment="1">
      <alignment horizontal="center" vertical="center" shrinkToFit="1"/>
    </xf>
    <xf numFmtId="0" fontId="4" fillId="0" borderId="59" xfId="5" applyFont="1" applyBorder="1" applyAlignment="1">
      <alignment horizontal="center" vertical="center" wrapText="1"/>
    </xf>
    <xf numFmtId="179" fontId="5" fillId="0" borderId="63" xfId="1" applyNumberFormat="1" applyFont="1" applyBorder="1" applyAlignment="1">
      <alignment horizontal="right" vertical="center" wrapText="1"/>
    </xf>
    <xf numFmtId="179" fontId="8" fillId="0" borderId="63" xfId="1" applyNumberFormat="1" applyFont="1" applyBorder="1" applyAlignment="1">
      <alignment horizontal="right" vertical="center" wrapText="1"/>
    </xf>
    <xf numFmtId="179" fontId="8" fillId="0" borderId="44" xfId="1" applyNumberFormat="1" applyFont="1" applyBorder="1" applyAlignment="1">
      <alignment horizontal="right" vertical="center" wrapText="1"/>
    </xf>
    <xf numFmtId="179" fontId="5" fillId="0" borderId="62" xfId="1" applyNumberFormat="1" applyFont="1" applyBorder="1" applyAlignment="1">
      <alignment horizontal="right" vertical="center" wrapText="1"/>
    </xf>
    <xf numFmtId="179" fontId="8" fillId="0" borderId="43" xfId="1" applyNumberFormat="1" applyFont="1" applyBorder="1" applyAlignment="1">
      <alignment horizontal="right" vertical="center" wrapText="1"/>
    </xf>
    <xf numFmtId="179" fontId="8" fillId="0" borderId="113" xfId="1" applyNumberFormat="1" applyFont="1" applyBorder="1" applyAlignment="1">
      <alignment horizontal="right" vertical="center" wrapText="1"/>
    </xf>
    <xf numFmtId="179" fontId="8" fillId="0" borderId="62" xfId="1" applyNumberFormat="1" applyFont="1" applyBorder="1" applyAlignment="1">
      <alignment horizontal="right" vertical="center" wrapText="1"/>
    </xf>
    <xf numFmtId="0" fontId="4" fillId="0" borderId="0" xfId="5" applyFont="1" applyBorder="1" applyAlignment="1">
      <alignment vertical="center" wrapText="1" justifyLastLine="1"/>
    </xf>
    <xf numFmtId="0" fontId="4" fillId="0" borderId="0" xfId="5" applyFont="1" applyBorder="1" applyAlignment="1">
      <alignment horizontal="center" vertical="center" wrapText="1"/>
    </xf>
    <xf numFmtId="179" fontId="23" fillId="0" borderId="0" xfId="1" applyNumberFormat="1" applyFont="1" applyBorder="1" applyAlignment="1">
      <alignment horizontal="right" vertical="center" wrapText="1"/>
    </xf>
    <xf numFmtId="179" fontId="8" fillId="0" borderId="0" xfId="1" applyNumberFormat="1" applyFont="1" applyAlignment="1">
      <alignment horizontal="right" vertical="center" wrapText="1"/>
    </xf>
    <xf numFmtId="0" fontId="4" fillId="0" borderId="0" xfId="5" applyFont="1" applyBorder="1" applyAlignment="1">
      <alignment vertical="center" justifyLastLine="1"/>
    </xf>
    <xf numFmtId="0" fontId="5" fillId="0" borderId="37" xfId="1" applyNumberFormat="1" applyFont="1" applyBorder="1" applyAlignment="1">
      <alignment horizontal="right" vertical="center" wrapText="1"/>
    </xf>
    <xf numFmtId="0" fontId="8" fillId="0" borderId="36" xfId="1" applyNumberFormat="1" applyFont="1" applyBorder="1" applyAlignment="1">
      <alignment horizontal="right" vertical="center" wrapText="1"/>
    </xf>
    <xf numFmtId="0" fontId="8" fillId="0" borderId="22" xfId="1" applyNumberFormat="1" applyFont="1" applyBorder="1" applyAlignment="1">
      <alignment horizontal="right" vertical="center" wrapText="1"/>
    </xf>
    <xf numFmtId="179" fontId="5" fillId="0" borderId="63" xfId="1" applyNumberFormat="1" applyFont="1" applyBorder="1" applyAlignment="1">
      <alignment horizontal="right" vertical="center" shrinkToFit="1"/>
    </xf>
    <xf numFmtId="179" fontId="8" fillId="0" borderId="63" xfId="1" applyNumberFormat="1" applyFont="1" applyBorder="1" applyAlignment="1">
      <alignment horizontal="right" vertical="center" shrinkToFit="1"/>
    </xf>
    <xf numFmtId="179" fontId="8" fillId="0" borderId="62" xfId="1" applyNumberFormat="1" applyFont="1" applyBorder="1" applyAlignment="1">
      <alignment horizontal="right" vertical="center" shrinkToFit="1"/>
    </xf>
    <xf numFmtId="179" fontId="8" fillId="0" borderId="43" xfId="1" applyNumberFormat="1" applyFont="1" applyBorder="1" applyAlignment="1">
      <alignment horizontal="right" vertical="center" shrinkToFit="1"/>
    </xf>
    <xf numFmtId="179" fontId="8" fillId="0" borderId="113" xfId="1" applyNumberFormat="1" applyFont="1" applyBorder="1" applyAlignment="1">
      <alignment horizontal="right" vertical="center" shrinkToFit="1"/>
    </xf>
    <xf numFmtId="0" fontId="25" fillId="0" borderId="0" xfId="5" applyFont="1"/>
    <xf numFmtId="0" fontId="5" fillId="0" borderId="114" xfId="5" applyFont="1" applyBorder="1" applyAlignment="1">
      <alignment horizontal="center" vertical="center" wrapText="1" justifyLastLine="1"/>
    </xf>
    <xf numFmtId="0" fontId="5" fillId="0" borderId="89" xfId="5" applyFont="1" applyBorder="1" applyAlignment="1">
      <alignment horizontal="center" vertical="center" wrapText="1"/>
    </xf>
    <xf numFmtId="0" fontId="5" fillId="0" borderId="46" xfId="5" applyFont="1" applyBorder="1" applyAlignment="1">
      <alignment horizontal="center" vertical="distributed" wrapText="1"/>
    </xf>
    <xf numFmtId="0" fontId="5" fillId="0" borderId="102" xfId="5" applyFont="1" applyBorder="1" applyAlignment="1">
      <alignment horizontal="center" vertical="distributed" wrapText="1"/>
    </xf>
    <xf numFmtId="0" fontId="5" fillId="0" borderId="93" xfId="5" applyFont="1" applyBorder="1" applyAlignment="1">
      <alignment horizontal="center" vertical="distributed" wrapText="1"/>
    </xf>
    <xf numFmtId="0" fontId="26" fillId="0" borderId="17" xfId="5" applyFont="1" applyBorder="1" applyAlignment="1">
      <alignment horizontal="distributed" vertical="center" wrapText="1" justifyLastLine="1"/>
    </xf>
    <xf numFmtId="0" fontId="5" fillId="0" borderId="115" xfId="5" applyFont="1" applyBorder="1" applyAlignment="1">
      <alignment horizontal="center" vertical="center" wrapText="1"/>
    </xf>
    <xf numFmtId="0" fontId="13" fillId="0" borderId="0" xfId="5" applyFont="1" applyAlignment="1">
      <alignment horizontal="left"/>
    </xf>
    <xf numFmtId="0" fontId="13" fillId="0" borderId="0" xfId="5" applyFont="1" applyBorder="1" applyAlignment="1">
      <alignment horizontal="center" vertical="center" wrapText="1"/>
    </xf>
    <xf numFmtId="0" fontId="5" fillId="0" borderId="53" xfId="5" applyFont="1" applyBorder="1" applyAlignment="1">
      <alignment horizontal="center" vertical="center" wrapText="1"/>
    </xf>
    <xf numFmtId="0" fontId="22" fillId="0" borderId="75" xfId="5" applyFont="1" applyBorder="1" applyAlignment="1">
      <alignment horizontal="center" vertical="center" wrapText="1"/>
    </xf>
    <xf numFmtId="0" fontId="22" fillId="0" borderId="116" xfId="5" applyFont="1" applyBorder="1" applyAlignment="1">
      <alignment horizontal="center" vertical="center" wrapText="1"/>
    </xf>
    <xf numFmtId="3" fontId="8" fillId="0" borderId="96" xfId="5" applyNumberFormat="1" applyFont="1" applyBorder="1" applyAlignment="1">
      <alignment horizontal="right" vertical="center" wrapText="1"/>
    </xf>
    <xf numFmtId="3" fontId="8" fillId="0" borderId="12" xfId="5" applyNumberFormat="1" applyFont="1" applyBorder="1" applyAlignment="1">
      <alignment horizontal="right" vertical="center" wrapText="1"/>
    </xf>
    <xf numFmtId="3" fontId="5" fillId="0" borderId="51" xfId="5" applyNumberFormat="1" applyFont="1" applyBorder="1" applyAlignment="1">
      <alignment horizontal="right" vertical="center" wrapText="1"/>
    </xf>
    <xf numFmtId="3" fontId="5" fillId="0" borderId="117" xfId="5" applyNumberFormat="1" applyFont="1" applyBorder="1" applyAlignment="1">
      <alignment horizontal="right" vertical="center" wrapText="1"/>
    </xf>
    <xf numFmtId="3" fontId="23" fillId="0" borderId="16" xfId="5" applyNumberFormat="1" applyFont="1" applyBorder="1" applyAlignment="1">
      <alignment horizontal="right" vertical="center" wrapText="1"/>
    </xf>
    <xf numFmtId="0" fontId="26" fillId="0" borderId="50" xfId="5" applyFont="1" applyBorder="1" applyAlignment="1">
      <alignment horizontal="distributed" vertical="center" wrapText="1" justifyLastLine="1"/>
    </xf>
    <xf numFmtId="0" fontId="5" fillId="0" borderId="76" xfId="5" applyFont="1" applyBorder="1" applyAlignment="1">
      <alignment horizontal="center" vertical="top" textRotation="255" wrapText="1"/>
    </xf>
    <xf numFmtId="0" fontId="4" fillId="0" borderId="76" xfId="5" applyFont="1" applyBorder="1" applyAlignment="1">
      <alignment horizontal="center" vertical="top" textRotation="255" wrapText="1"/>
    </xf>
    <xf numFmtId="0" fontId="4" fillId="0" borderId="76" xfId="5" applyFont="1" applyBorder="1" applyAlignment="1">
      <alignment vertical="top" textRotation="255"/>
    </xf>
    <xf numFmtId="0" fontId="5" fillId="0" borderId="116" xfId="5" applyFont="1" applyBorder="1" applyAlignment="1">
      <alignment horizontal="center" vertical="top" wrapText="1"/>
    </xf>
    <xf numFmtId="3" fontId="5" fillId="0" borderId="95" xfId="5" applyNumberFormat="1" applyFont="1" applyBorder="1" applyAlignment="1">
      <alignment horizontal="right" vertical="center" wrapText="1"/>
    </xf>
    <xf numFmtId="3" fontId="5" fillId="0" borderId="21" xfId="5" applyNumberFormat="1" applyFont="1" applyBorder="1" applyAlignment="1">
      <alignment horizontal="right" vertical="center" wrapText="1"/>
    </xf>
    <xf numFmtId="3" fontId="23" fillId="0" borderId="23" xfId="5" applyNumberFormat="1" applyFont="1" applyBorder="1" applyAlignment="1">
      <alignment horizontal="right" vertical="center" wrapText="1"/>
    </xf>
    <xf numFmtId="0" fontId="5" fillId="0" borderId="116" xfId="5" applyFont="1" applyBorder="1" applyAlignment="1">
      <alignment horizontal="center" vertical="top" textRotation="255" wrapText="1"/>
    </xf>
    <xf numFmtId="0" fontId="4" fillId="0" borderId="56" xfId="5" applyFont="1" applyBorder="1" applyAlignment="1">
      <alignment horizontal="center" vertical="top" textRotation="255" wrapText="1"/>
    </xf>
    <xf numFmtId="0" fontId="4" fillId="0" borderId="56" xfId="5" applyFont="1" applyBorder="1" applyAlignment="1">
      <alignment vertical="top" textRotation="255"/>
    </xf>
    <xf numFmtId="0" fontId="4" fillId="0" borderId="75" xfId="5" applyFont="1" applyBorder="1" applyAlignment="1">
      <alignment vertical="top" textRotation="255"/>
    </xf>
    <xf numFmtId="0" fontId="5" fillId="0" borderId="0" xfId="5" applyFont="1" applyAlignment="1">
      <alignment vertical="center" wrapText="1"/>
    </xf>
    <xf numFmtId="3" fontId="13" fillId="0" borderId="0" xfId="5" applyNumberFormat="1" applyFont="1" applyBorder="1" applyAlignment="1">
      <alignment horizontal="right" vertical="center" wrapText="1"/>
    </xf>
    <xf numFmtId="0" fontId="5" fillId="0" borderId="53" xfId="5" applyFont="1" applyBorder="1" applyAlignment="1">
      <alignment horizontal="center" vertical="center"/>
    </xf>
    <xf numFmtId="0" fontId="22" fillId="0" borderId="104" xfId="5" applyFont="1" applyBorder="1" applyAlignment="1">
      <alignment horizontal="center" vertical="center" wrapText="1"/>
    </xf>
    <xf numFmtId="0" fontId="22" fillId="0" borderId="97" xfId="5" applyFont="1" applyBorder="1" applyAlignment="1">
      <alignment horizontal="center" vertical="center" wrapText="1"/>
    </xf>
    <xf numFmtId="3" fontId="8" fillId="0" borderId="57" xfId="5" applyNumberFormat="1" applyFont="1" applyBorder="1" applyAlignment="1">
      <alignment horizontal="right" vertical="center" wrapText="1"/>
    </xf>
    <xf numFmtId="3" fontId="8" fillId="0" borderId="36" xfId="5" applyNumberFormat="1" applyFont="1" applyBorder="1" applyAlignment="1">
      <alignment horizontal="right" vertical="center" wrapText="1"/>
    </xf>
    <xf numFmtId="3" fontId="8" fillId="0" borderId="19" xfId="5" applyNumberFormat="1" applyFont="1" applyBorder="1" applyAlignment="1">
      <alignment horizontal="right" vertical="center" wrapText="1"/>
    </xf>
    <xf numFmtId="3" fontId="5" fillId="0" borderId="67" xfId="5" applyNumberFormat="1" applyFont="1" applyBorder="1" applyAlignment="1">
      <alignment horizontal="right" vertical="center" wrapText="1"/>
    </xf>
    <xf numFmtId="0" fontId="26" fillId="0" borderId="53" xfId="5" applyFont="1" applyBorder="1" applyAlignment="1">
      <alignment horizontal="distributed" vertical="center" wrapText="1" justifyLastLine="1"/>
    </xf>
    <xf numFmtId="0" fontId="5" fillId="0" borderId="19" xfId="5" applyFont="1" applyBorder="1" applyAlignment="1">
      <alignment horizontal="center" vertical="top" textRotation="255" wrapText="1"/>
    </xf>
    <xf numFmtId="0" fontId="4" fillId="0" borderId="19" xfId="5" applyFont="1" applyBorder="1" applyAlignment="1">
      <alignment horizontal="center" vertical="top" textRotation="255" wrapText="1"/>
    </xf>
    <xf numFmtId="0" fontId="4" fillId="0" borderId="19" xfId="5" applyFont="1" applyBorder="1" applyAlignment="1">
      <alignment vertical="top" textRotation="255"/>
    </xf>
    <xf numFmtId="0" fontId="5" fillId="0" borderId="24" xfId="5" applyFont="1" applyBorder="1" applyAlignment="1">
      <alignment horizontal="center" vertical="top" wrapText="1"/>
    </xf>
    <xf numFmtId="3" fontId="8" fillId="0" borderId="95" xfId="5" applyNumberFormat="1" applyFont="1" applyBorder="1" applyAlignment="1">
      <alignment horizontal="right" vertical="center" wrapText="1"/>
    </xf>
    <xf numFmtId="3" fontId="8" fillId="0" borderId="67" xfId="5" applyNumberFormat="1" applyFont="1" applyBorder="1" applyAlignment="1">
      <alignment horizontal="right" vertical="center" wrapText="1"/>
    </xf>
    <xf numFmtId="0" fontId="5" fillId="0" borderId="24" xfId="5" applyFont="1" applyBorder="1" applyAlignment="1">
      <alignment horizontal="center" vertical="top" textRotation="255" wrapText="1"/>
    </xf>
    <xf numFmtId="0" fontId="4" fillId="0" borderId="10" xfId="5" applyFont="1" applyBorder="1" applyAlignment="1">
      <alignment horizontal="center" vertical="top" textRotation="255" wrapText="1"/>
    </xf>
    <xf numFmtId="0" fontId="4" fillId="0" borderId="10" xfId="5" applyFont="1" applyBorder="1" applyAlignment="1">
      <alignment vertical="top" textRotation="255"/>
    </xf>
    <xf numFmtId="0" fontId="4" fillId="0" borderId="81" xfId="5" applyFont="1" applyBorder="1" applyAlignment="1">
      <alignment vertical="top" textRotation="255"/>
    </xf>
    <xf numFmtId="0" fontId="5" fillId="0" borderId="55" xfId="5" applyFont="1" applyBorder="1" applyAlignment="1">
      <alignment horizontal="center" vertical="center"/>
    </xf>
    <xf numFmtId="0" fontId="5" fillId="0" borderId="19" xfId="5" applyFont="1" applyBorder="1" applyAlignment="1">
      <alignment horizontal="center" vertical="top" wrapText="1"/>
    </xf>
    <xf numFmtId="180" fontId="5" fillId="0" borderId="19" xfId="5" applyNumberFormat="1" applyFont="1" applyBorder="1" applyAlignment="1">
      <alignment horizontal="right" vertical="center" wrapText="1"/>
    </xf>
    <xf numFmtId="180" fontId="8" fillId="0" borderId="95" xfId="5" applyNumberFormat="1" applyFont="1" applyBorder="1" applyAlignment="1">
      <alignment horizontal="right" vertical="center" wrapText="1" shrinkToFit="1"/>
    </xf>
    <xf numFmtId="180" fontId="8" fillId="0" borderId="18" xfId="5" applyNumberFormat="1" applyFont="1" applyBorder="1" applyAlignment="1">
      <alignment horizontal="right" vertical="center" wrapText="1"/>
    </xf>
    <xf numFmtId="180" fontId="8" fillId="0" borderId="18" xfId="5" applyNumberFormat="1" applyFont="1" applyBorder="1" applyAlignment="1">
      <alignment horizontal="right" vertical="center" wrapText="1" shrinkToFit="1"/>
    </xf>
    <xf numFmtId="180" fontId="8" fillId="0" borderId="67" xfId="5" applyNumberFormat="1" applyFont="1" applyBorder="1" applyAlignment="1">
      <alignment horizontal="right" vertical="center" wrapText="1" shrinkToFit="1"/>
    </xf>
    <xf numFmtId="180" fontId="5" fillId="0" borderId="67" xfId="5" applyNumberFormat="1" applyFont="1" applyBorder="1" applyAlignment="1">
      <alignment horizontal="right" vertical="center" wrapText="1" shrinkToFit="1"/>
    </xf>
    <xf numFmtId="180" fontId="5" fillId="0" borderId="95" xfId="5" applyNumberFormat="1" applyFont="1" applyBorder="1" applyAlignment="1">
      <alignment horizontal="right" vertical="center" wrapText="1" shrinkToFit="1"/>
    </xf>
    <xf numFmtId="180" fontId="5" fillId="0" borderId="19" xfId="5" applyNumberFormat="1" applyFont="1" applyBorder="1" applyAlignment="1">
      <alignment horizontal="right" vertical="center" wrapText="1" shrinkToFit="1"/>
    </xf>
    <xf numFmtId="180" fontId="23" fillId="0" borderId="23" xfId="5" applyNumberFormat="1" applyFont="1" applyBorder="1" applyAlignment="1">
      <alignment horizontal="right" vertical="center" wrapText="1" shrinkToFit="1"/>
    </xf>
    <xf numFmtId="0" fontId="5" fillId="0" borderId="24" xfId="5" applyFont="1" applyBorder="1" applyAlignment="1">
      <alignment horizontal="center" vertical="top" textRotation="255"/>
    </xf>
    <xf numFmtId="0" fontId="4" fillId="0" borderId="10" xfId="5" applyFont="1" applyBorder="1" applyAlignment="1">
      <alignment horizontal="center" vertical="top" textRotation="255"/>
    </xf>
    <xf numFmtId="181" fontId="5" fillId="0" borderId="18" xfId="5" applyNumberFormat="1" applyFont="1" applyBorder="1" applyAlignment="1">
      <alignment horizontal="right" vertical="center" wrapText="1"/>
    </xf>
    <xf numFmtId="181" fontId="8" fillId="0" borderId="21" xfId="5" applyNumberFormat="1" applyFont="1" applyBorder="1" applyAlignment="1">
      <alignment horizontal="right" vertical="center" shrinkToFit="1"/>
    </xf>
    <xf numFmtId="181" fontId="8" fillId="0" borderId="20" xfId="5" applyNumberFormat="1" applyFont="1" applyBorder="1" applyAlignment="1">
      <alignment horizontal="right" vertical="center" wrapText="1"/>
    </xf>
    <xf numFmtId="181" fontId="8" fillId="0" borderId="18" xfId="5" applyNumberFormat="1" applyFont="1" applyBorder="1" applyAlignment="1">
      <alignment horizontal="right" vertical="center" wrapText="1"/>
    </xf>
    <xf numFmtId="181" fontId="8" fillId="0" borderId="67" xfId="5" applyNumberFormat="1" applyFont="1" applyBorder="1" applyAlignment="1">
      <alignment horizontal="right" vertical="center" shrinkToFit="1"/>
    </xf>
    <xf numFmtId="181" fontId="5" fillId="0" borderId="67" xfId="5" applyNumberFormat="1" applyFont="1" applyBorder="1" applyAlignment="1">
      <alignment horizontal="right" vertical="center" shrinkToFit="1"/>
    </xf>
    <xf numFmtId="181" fontId="5" fillId="0" borderId="19" xfId="5" applyNumberFormat="1" applyFont="1" applyBorder="1" applyAlignment="1">
      <alignment horizontal="right" vertical="center" shrinkToFit="1"/>
    </xf>
    <xf numFmtId="181" fontId="23" fillId="0" borderId="23" xfId="5" applyNumberFormat="1" applyFont="1" applyBorder="1" applyAlignment="1">
      <alignment horizontal="right" vertical="center" shrinkToFit="1"/>
    </xf>
    <xf numFmtId="0" fontId="5" fillId="0" borderId="35" xfId="5" applyFont="1" applyBorder="1" applyAlignment="1">
      <alignment horizontal="center" vertical="center"/>
    </xf>
    <xf numFmtId="0" fontId="22" fillId="0" borderId="81" xfId="5" applyFont="1" applyBorder="1" applyAlignment="1">
      <alignment horizontal="center" vertical="center" wrapText="1"/>
    </xf>
    <xf numFmtId="0" fontId="22" fillId="0" borderId="24" xfId="5" applyFont="1" applyBorder="1" applyAlignment="1">
      <alignment horizontal="center" vertical="center" wrapText="1"/>
    </xf>
    <xf numFmtId="0" fontId="22" fillId="0" borderId="97" xfId="5" applyFont="1" applyBorder="1" applyAlignment="1">
      <alignment horizontal="distributed" vertical="center" wrapText="1" justifyLastLine="1"/>
    </xf>
    <xf numFmtId="0" fontId="5" fillId="0" borderId="10" xfId="5" applyFont="1" applyBorder="1" applyAlignment="1">
      <alignment horizontal="center" vertical="top" textRotation="255"/>
    </xf>
    <xf numFmtId="0" fontId="5" fillId="0" borderId="95" xfId="1" applyNumberFormat="1" applyFont="1" applyBorder="1" applyAlignment="1">
      <alignment horizontal="right" vertical="center" wrapText="1"/>
    </xf>
    <xf numFmtId="0" fontId="23" fillId="0" borderId="23" xfId="1" applyNumberFormat="1" applyFont="1" applyBorder="1" applyAlignment="1">
      <alignment horizontal="right" vertical="center" wrapText="1"/>
    </xf>
    <xf numFmtId="0" fontId="22" fillId="0" borderId="54" xfId="5" applyFont="1" applyBorder="1" applyAlignment="1">
      <alignment horizontal="distributed" vertical="center" wrapText="1" justifyLastLine="1"/>
    </xf>
    <xf numFmtId="0" fontId="4" fillId="0" borderId="10" xfId="5" applyFont="1" applyBorder="1" applyAlignment="1">
      <alignment vertical="top" textRotation="255" wrapText="1"/>
    </xf>
    <xf numFmtId="0" fontId="4" fillId="0" borderId="35" xfId="5" applyFont="1" applyBorder="1" applyAlignment="1">
      <alignment horizontal="center"/>
    </xf>
    <xf numFmtId="0" fontId="27" fillId="0" borderId="104" xfId="5" applyFont="1" applyBorder="1" applyAlignment="1">
      <alignment horizontal="center" vertical="center" wrapText="1"/>
    </xf>
    <xf numFmtId="0" fontId="27" fillId="0" borderId="97" xfId="5" applyFont="1" applyBorder="1" applyAlignment="1">
      <alignment horizontal="center" vertical="center" wrapText="1"/>
    </xf>
    <xf numFmtId="0" fontId="5" fillId="0" borderId="19" xfId="5" applyFont="1" applyBorder="1" applyAlignment="1">
      <alignment horizontal="right" vertical="center"/>
    </xf>
    <xf numFmtId="0" fontId="8" fillId="0" borderId="57" xfId="5" applyFont="1" applyBorder="1" applyAlignment="1">
      <alignment horizontal="right" vertical="center"/>
    </xf>
    <xf numFmtId="0" fontId="8" fillId="0" borderId="36" xfId="5" applyFont="1" applyBorder="1" applyAlignment="1">
      <alignment horizontal="right" vertical="center"/>
    </xf>
    <xf numFmtId="0" fontId="8" fillId="0" borderId="19" xfId="5" applyFont="1" applyBorder="1" applyAlignment="1">
      <alignment horizontal="right" vertical="center"/>
    </xf>
    <xf numFmtId="0" fontId="8" fillId="0" borderId="18" xfId="5" applyFont="1" applyBorder="1" applyAlignment="1">
      <alignment horizontal="right" vertical="center"/>
    </xf>
    <xf numFmtId="0" fontId="8" fillId="0" borderId="21" xfId="5" applyFont="1" applyBorder="1" applyAlignment="1">
      <alignment horizontal="right" vertical="center"/>
    </xf>
    <xf numFmtId="0" fontId="5" fillId="0" borderId="67" xfId="5" applyFont="1" applyBorder="1" applyAlignment="1">
      <alignment horizontal="right" vertical="center"/>
    </xf>
    <xf numFmtId="0" fontId="5" fillId="0" borderId="95" xfId="5" applyFont="1" applyBorder="1" applyAlignment="1">
      <alignment horizontal="right" vertical="center"/>
    </xf>
    <xf numFmtId="0" fontId="23" fillId="0" borderId="23" xfId="5" applyFont="1" applyBorder="1" applyAlignment="1">
      <alignment horizontal="right" vertical="center"/>
    </xf>
    <xf numFmtId="0" fontId="22" fillId="0" borderId="118" xfId="5" applyFont="1" applyBorder="1" applyAlignment="1">
      <alignment horizontal="distributed" vertical="center" wrapText="1" justifyLastLine="1"/>
    </xf>
    <xf numFmtId="0" fontId="22" fillId="0" borderId="85" xfId="5" applyFont="1" applyBorder="1" applyAlignment="1">
      <alignment horizontal="distributed" vertical="center" wrapText="1" justifyLastLine="1"/>
    </xf>
    <xf numFmtId="182" fontId="13" fillId="0" borderId="0" xfId="5" applyNumberFormat="1" applyFont="1" applyBorder="1" applyAlignment="1">
      <alignment horizontal="right" vertical="center" wrapText="1"/>
    </xf>
    <xf numFmtId="0" fontId="27" fillId="0" borderId="75" xfId="5" applyFont="1" applyBorder="1" applyAlignment="1">
      <alignment horizontal="center" vertical="center" wrapText="1"/>
    </xf>
    <xf numFmtId="0" fontId="27" fillId="0" borderId="116" xfId="5" applyFont="1" applyBorder="1" applyAlignment="1">
      <alignment horizontal="center" vertical="center" wrapText="1"/>
    </xf>
    <xf numFmtId="0" fontId="22" fillId="0" borderId="116" xfId="5" applyFont="1" applyBorder="1" applyAlignment="1">
      <alignment horizontal="distributed" vertical="center" wrapText="1" justifyLastLine="1"/>
    </xf>
    <xf numFmtId="0" fontId="5" fillId="0" borderId="51" xfId="1" applyNumberFormat="1" applyFont="1" applyBorder="1" applyAlignment="1">
      <alignment horizontal="right" vertical="center" wrapText="1"/>
    </xf>
    <xf numFmtId="0" fontId="22" fillId="0" borderId="56" xfId="5" applyFont="1" applyBorder="1" applyAlignment="1">
      <alignment horizontal="distributed" vertical="center" wrapText="1" justifyLastLine="1"/>
    </xf>
    <xf numFmtId="0" fontId="5" fillId="0" borderId="97" xfId="5" applyFont="1" applyFill="1" applyBorder="1" applyAlignment="1">
      <alignment horizontal="center" vertical="center" wrapText="1" justifyLastLine="1"/>
    </xf>
    <xf numFmtId="0" fontId="5" fillId="0" borderId="104" xfId="5" applyFont="1" applyBorder="1" applyAlignment="1">
      <alignment horizontal="center" vertical="top" textRotation="255"/>
    </xf>
    <xf numFmtId="0" fontId="5" fillId="0" borderId="12" xfId="5" applyFont="1" applyBorder="1" applyAlignment="1">
      <alignment horizontal="center" vertical="top" textRotation="255"/>
    </xf>
    <xf numFmtId="0" fontId="5" fillId="0" borderId="97" xfId="5" applyFont="1" applyBorder="1" applyAlignment="1">
      <alignment horizontal="center" vertical="top" textRotation="255"/>
    </xf>
    <xf numFmtId="0" fontId="5" fillId="0" borderId="81" xfId="5" applyFont="1" applyBorder="1" applyAlignment="1">
      <alignment horizontal="center" vertical="top" textRotation="255"/>
    </xf>
    <xf numFmtId="0" fontId="5" fillId="0" borderId="19" xfId="5" applyFont="1" applyBorder="1" applyAlignment="1">
      <alignment horizontal="center" vertical="top" textRotation="255"/>
    </xf>
    <xf numFmtId="0" fontId="8" fillId="0" borderId="119" xfId="5" applyFont="1" applyBorder="1" applyAlignment="1">
      <alignment horizontal="right" vertical="center"/>
    </xf>
    <xf numFmtId="0" fontId="8" fillId="0" borderId="91" xfId="5" applyFont="1" applyBorder="1" applyAlignment="1">
      <alignment horizontal="right" vertical="center"/>
    </xf>
    <xf numFmtId="0" fontId="8" fillId="0" borderId="0" xfId="5" applyFont="1" applyBorder="1" applyAlignment="1">
      <alignment horizontal="right" vertical="center"/>
    </xf>
    <xf numFmtId="0" fontId="8" fillId="0" borderId="90" xfId="5" applyFont="1" applyBorder="1" applyAlignment="1">
      <alignment horizontal="right" vertical="center"/>
    </xf>
    <xf numFmtId="0" fontId="8" fillId="0" borderId="120" xfId="5" applyFont="1" applyBorder="1" applyAlignment="1">
      <alignment horizontal="right" vertical="center"/>
    </xf>
    <xf numFmtId="0" fontId="5" fillId="0" borderId="86" xfId="5" applyFont="1" applyBorder="1" applyAlignment="1">
      <alignment horizontal="right" vertical="center"/>
    </xf>
    <xf numFmtId="0" fontId="5" fillId="0" borderId="51" xfId="5" applyFont="1" applyBorder="1" applyAlignment="1">
      <alignment horizontal="right" vertical="center"/>
    </xf>
    <xf numFmtId="0" fontId="23" fillId="0" borderId="109" xfId="5" applyFont="1" applyBorder="1" applyAlignment="1">
      <alignment horizontal="right" vertical="center"/>
    </xf>
    <xf numFmtId="0" fontId="5" fillId="0" borderId="118" xfId="5" applyFont="1" applyBorder="1" applyAlignment="1">
      <alignment horizontal="center" vertical="center" wrapText="1" justifyLastLine="1"/>
    </xf>
    <xf numFmtId="0" fontId="5" fillId="0" borderId="85" xfId="5" applyFont="1" applyBorder="1" applyAlignment="1">
      <alignment horizontal="center" vertical="center" wrapText="1" justifyLastLine="1"/>
    </xf>
    <xf numFmtId="0" fontId="4" fillId="0" borderId="39" xfId="5" applyFont="1" applyBorder="1" applyAlignment="1">
      <alignment horizontal="center"/>
    </xf>
    <xf numFmtId="0" fontId="27" fillId="0" borderId="121" xfId="5" applyFont="1" applyBorder="1" applyAlignment="1">
      <alignment horizontal="center" vertical="center" wrapText="1"/>
    </xf>
    <xf numFmtId="0" fontId="27" fillId="0" borderId="106" xfId="5" applyFont="1" applyBorder="1" applyAlignment="1">
      <alignment horizontal="center" vertical="center" wrapText="1"/>
    </xf>
    <xf numFmtId="0" fontId="5" fillId="0" borderId="29" xfId="5" applyFont="1" applyBorder="1" applyAlignment="1">
      <alignment horizontal="right" vertical="center"/>
    </xf>
    <xf numFmtId="0" fontId="8" fillId="0" borderId="60" xfId="5" applyFont="1" applyBorder="1" applyAlignment="1">
      <alignment horizontal="right" vertical="center"/>
    </xf>
    <xf numFmtId="0" fontId="8" fillId="0" borderId="61" xfId="5" applyFont="1" applyBorder="1" applyAlignment="1">
      <alignment horizontal="right" vertical="center"/>
    </xf>
    <xf numFmtId="0" fontId="8" fillId="0" borderId="29" xfId="5" applyFont="1" applyBorder="1" applyAlignment="1">
      <alignment horizontal="right" vertical="center"/>
    </xf>
    <xf numFmtId="0" fontId="8" fillId="0" borderId="28" xfId="5" applyFont="1" applyBorder="1" applyAlignment="1">
      <alignment horizontal="right" vertical="center"/>
    </xf>
    <xf numFmtId="0" fontId="8" fillId="0" borderId="31" xfId="5" applyFont="1" applyBorder="1" applyAlignment="1">
      <alignment horizontal="right" vertical="center"/>
    </xf>
    <xf numFmtId="0" fontId="5" fillId="0" borderId="69" xfId="5" applyFont="1" applyBorder="1" applyAlignment="1">
      <alignment horizontal="right" vertical="center"/>
    </xf>
    <xf numFmtId="0" fontId="23" fillId="0" borderId="33" xfId="5" applyFont="1" applyBorder="1" applyAlignment="1">
      <alignment horizontal="right" vertical="center"/>
    </xf>
    <xf numFmtId="0" fontId="4" fillId="0" borderId="0" xfId="5" applyFont="1" applyBorder="1" applyAlignment="1">
      <alignment horizontal="center"/>
    </xf>
    <xf numFmtId="0" fontId="22" fillId="0" borderId="0" xfId="5" applyFont="1" applyBorder="1" applyAlignment="1">
      <alignment horizontal="center" vertical="center" wrapText="1"/>
    </xf>
    <xf numFmtId="0" fontId="4" fillId="0" borderId="0" xfId="5" applyFont="1" applyBorder="1"/>
    <xf numFmtId="0" fontId="5" fillId="0" borderId="54" xfId="5" applyFont="1" applyBorder="1" applyAlignment="1">
      <alignment horizontal="center" vertical="top" textRotation="255"/>
    </xf>
    <xf numFmtId="0" fontId="4" fillId="0" borderId="54" xfId="5" applyFont="1" applyBorder="1" applyAlignment="1">
      <alignment horizontal="center" vertical="top" textRotation="255"/>
    </xf>
    <xf numFmtId="0" fontId="4" fillId="0" borderId="54" xfId="5" applyFont="1" applyBorder="1" applyAlignment="1">
      <alignment vertical="top" textRotation="255"/>
    </xf>
    <xf numFmtId="0" fontId="8" fillId="0" borderId="122" xfId="5" applyFont="1" applyBorder="1" applyAlignment="1">
      <alignment horizontal="right" vertical="center" wrapText="1"/>
    </xf>
    <xf numFmtId="0" fontId="4" fillId="0" borderId="0" xfId="5" applyFont="1" applyBorder="1" applyAlignment="1">
      <alignment horizontal="distributed" vertical="center" justifyLastLine="1"/>
    </xf>
    <xf numFmtId="0" fontId="4" fillId="0" borderId="0" xfId="5" applyFont="1" applyBorder="1" applyAlignment="1">
      <alignment horizontal="right" vertical="center" wrapText="1"/>
    </xf>
    <xf numFmtId="0" fontId="4" fillId="0" borderId="24" xfId="5" applyFont="1" applyBorder="1" applyAlignment="1">
      <alignment horizontal="center" vertical="top" textRotation="255" wrapText="1"/>
    </xf>
    <xf numFmtId="3" fontId="5" fillId="0" borderId="19" xfId="5" applyNumberFormat="1" applyFont="1" applyBorder="1" applyAlignment="1">
      <alignment vertical="center" wrapText="1"/>
    </xf>
    <xf numFmtId="3" fontId="8" fillId="0" borderId="123" xfId="5" applyNumberFormat="1" applyFont="1" applyBorder="1" applyAlignment="1">
      <alignment vertical="center" wrapText="1"/>
    </xf>
    <xf numFmtId="3" fontId="8" fillId="0" borderId="36" xfId="5" applyNumberFormat="1" applyFont="1" applyBorder="1" applyAlignment="1">
      <alignment vertical="center" wrapText="1"/>
    </xf>
    <xf numFmtId="3" fontId="8" fillId="0" borderId="18" xfId="5" applyNumberFormat="1" applyFont="1" applyBorder="1" applyAlignment="1">
      <alignment vertical="center" wrapText="1"/>
    </xf>
    <xf numFmtId="3" fontId="8" fillId="0" borderId="67" xfId="5" applyNumberFormat="1" applyFont="1" applyBorder="1" applyAlignment="1">
      <alignment vertical="center" wrapText="1"/>
    </xf>
    <xf numFmtId="3" fontId="5" fillId="0" borderId="67" xfId="5" applyNumberFormat="1" applyFont="1" applyBorder="1" applyAlignment="1">
      <alignment vertical="center" wrapText="1"/>
    </xf>
    <xf numFmtId="3" fontId="5" fillId="0" borderId="95" xfId="5" applyNumberFormat="1" applyFont="1" applyBorder="1" applyAlignment="1">
      <alignment vertical="center" wrapText="1"/>
    </xf>
    <xf numFmtId="3" fontId="23" fillId="0" borderId="23" xfId="5" applyNumberFormat="1" applyFont="1" applyBorder="1" applyAlignment="1">
      <alignment vertical="center" wrapText="1"/>
    </xf>
    <xf numFmtId="0" fontId="5" fillId="0" borderId="81" xfId="5" applyFont="1" applyBorder="1" applyAlignment="1">
      <alignment horizontal="center" vertical="center" textRotation="255" wrapText="1"/>
    </xf>
    <xf numFmtId="0" fontId="4" fillId="0" borderId="19" xfId="5" applyFont="1" applyBorder="1" applyAlignment="1">
      <alignment vertical="center" wrapText="1"/>
    </xf>
    <xf numFmtId="0" fontId="4" fillId="0" borderId="24" xfId="5" applyFont="1" applyBorder="1" applyAlignment="1">
      <alignment vertical="center" wrapText="1"/>
    </xf>
    <xf numFmtId="0" fontId="5" fillId="0" borderId="18" xfId="5" applyFont="1" applyBorder="1" applyAlignment="1">
      <alignment horizontal="right" vertical="center"/>
    </xf>
    <xf numFmtId="0" fontId="8" fillId="0" borderId="20" xfId="5" applyFont="1" applyBorder="1" applyAlignment="1">
      <alignment horizontal="right" vertical="center"/>
    </xf>
    <xf numFmtId="0" fontId="8" fillId="0" borderId="67" xfId="5" applyFont="1" applyBorder="1" applyAlignment="1">
      <alignment horizontal="right" vertical="center"/>
    </xf>
    <xf numFmtId="0" fontId="5" fillId="0" borderId="19" xfId="5" applyFont="1" applyBorder="1" applyAlignment="1">
      <alignment vertical="center" wrapText="1"/>
    </xf>
    <xf numFmtId="0" fontId="8" fillId="0" borderId="57" xfId="5" applyFont="1" applyBorder="1" applyAlignment="1">
      <alignment vertical="center" wrapText="1"/>
    </xf>
    <xf numFmtId="0" fontId="8" fillId="0" borderId="36" xfId="5" applyFont="1" applyBorder="1" applyAlignment="1">
      <alignment vertical="center" wrapText="1"/>
    </xf>
    <xf numFmtId="0" fontId="8" fillId="0" borderId="18" xfId="5" applyFont="1" applyBorder="1" applyAlignment="1">
      <alignment vertical="center" wrapText="1"/>
    </xf>
    <xf numFmtId="0" fontId="8" fillId="0" borderId="67" xfId="5" applyFont="1" applyBorder="1" applyAlignment="1">
      <alignment vertical="center" wrapText="1"/>
    </xf>
    <xf numFmtId="0" fontId="5" fillId="0" borderId="67" xfId="5" applyFont="1" applyBorder="1" applyAlignment="1">
      <alignment vertical="center" wrapText="1"/>
    </xf>
    <xf numFmtId="0" fontId="5" fillId="0" borderId="95" xfId="5" applyFont="1" applyBorder="1" applyAlignment="1">
      <alignment vertical="center" wrapText="1"/>
    </xf>
    <xf numFmtId="0" fontId="23" fillId="0" borderId="23" xfId="5" applyFont="1" applyBorder="1" applyAlignment="1">
      <alignment vertical="center" wrapText="1"/>
    </xf>
    <xf numFmtId="0" fontId="5" fillId="0" borderId="81" xfId="5" applyFont="1" applyBorder="1" applyAlignment="1">
      <alignment horizontal="center" vertical="top" textRotation="255" wrapText="1"/>
    </xf>
    <xf numFmtId="0" fontId="1" fillId="0" borderId="0" xfId="5" applyBorder="1" applyAlignment="1">
      <alignment horizontal="center" vertical="center" textRotation="255" wrapText="1"/>
    </xf>
    <xf numFmtId="0" fontId="1" fillId="0" borderId="0" xfId="5" applyBorder="1" applyAlignment="1">
      <alignment horizontal="center" vertical="center"/>
    </xf>
    <xf numFmtId="2" fontId="1" fillId="0" borderId="0" xfId="5" applyNumberFormat="1" applyBorder="1" applyAlignment="1">
      <alignment horizontal="right" vertical="center"/>
    </xf>
    <xf numFmtId="0" fontId="1" fillId="0" borderId="0" xfId="5" applyBorder="1" applyAlignment="1">
      <alignment horizontal="right" vertical="center"/>
    </xf>
    <xf numFmtId="0" fontId="1" fillId="0" borderId="0" xfId="5" applyAlignment="1">
      <alignment horizontal="right" vertical="center"/>
    </xf>
    <xf numFmtId="0" fontId="28" fillId="0" borderId="0" xfId="5" applyFont="1" applyAlignment="1">
      <alignment horizontal="left"/>
    </xf>
    <xf numFmtId="0" fontId="5" fillId="0" borderId="85" xfId="5" applyFont="1" applyBorder="1" applyAlignment="1">
      <alignment horizontal="distributed" vertical="center" wrapText="1" justifyLastLine="1"/>
    </xf>
    <xf numFmtId="0" fontId="4" fillId="0" borderId="85" xfId="5" applyFont="1" applyBorder="1" applyAlignment="1">
      <alignment horizontal="distributed" vertical="center" wrapText="1" justifyLastLine="1"/>
    </xf>
    <xf numFmtId="0" fontId="13" fillId="0" borderId="0" xfId="5" applyFont="1" applyBorder="1" applyAlignment="1">
      <alignment horizontal="right" vertical="center" wrapText="1"/>
    </xf>
    <xf numFmtId="0" fontId="8" fillId="0" borderId="81" xfId="5" applyFont="1" applyBorder="1" applyAlignment="1">
      <alignment horizontal="center" vertical="top" textRotation="255" wrapText="1"/>
    </xf>
    <xf numFmtId="0" fontId="8" fillId="0" borderId="19" xfId="5" applyFont="1" applyBorder="1" applyAlignment="1">
      <alignment horizontal="center" vertical="top" textRotation="255" wrapText="1"/>
    </xf>
    <xf numFmtId="0" fontId="8" fillId="0" borderId="24" xfId="5" applyFont="1" applyBorder="1" applyAlignment="1">
      <alignment horizontal="center" vertical="top" textRotation="255" wrapText="1"/>
    </xf>
    <xf numFmtId="0" fontId="6" fillId="0" borderId="0" xfId="5" applyFont="1" applyAlignment="1">
      <alignment wrapText="1"/>
    </xf>
    <xf numFmtId="0" fontId="8" fillId="0" borderId="10" xfId="5" applyFont="1" applyBorder="1" applyAlignment="1">
      <alignment horizontal="center" vertical="top" textRotation="255"/>
    </xf>
    <xf numFmtId="0" fontId="29" fillId="0" borderId="10" xfId="5" applyFont="1" applyBorder="1" applyAlignment="1">
      <alignment horizontal="center" vertical="top" textRotation="255"/>
    </xf>
    <xf numFmtId="0" fontId="29" fillId="0" borderId="10" xfId="5" applyFont="1" applyBorder="1" applyAlignment="1">
      <alignment vertical="top" textRotation="255"/>
    </xf>
    <xf numFmtId="0" fontId="4" fillId="0" borderId="56" xfId="5" applyFont="1" applyBorder="1" applyAlignment="1">
      <alignment horizontal="distributed" vertical="center" wrapText="1" justifyLastLine="1"/>
    </xf>
    <xf numFmtId="0" fontId="4" fillId="0" borderId="0" xfId="5" applyFont="1" applyAlignment="1">
      <alignment vertical="center" wrapText="1"/>
    </xf>
    <xf numFmtId="0" fontId="8" fillId="0" borderId="81" xfId="5" applyFont="1" applyBorder="1" applyAlignment="1">
      <alignment horizontal="center" vertical="top" textRotation="255" shrinkToFit="1"/>
    </xf>
    <xf numFmtId="0" fontId="8" fillId="0" borderId="19" xfId="5" applyFont="1" applyBorder="1" applyAlignment="1">
      <alignment horizontal="center" vertical="top" textRotation="255" shrinkToFit="1"/>
    </xf>
    <xf numFmtId="0" fontId="8" fillId="0" borderId="24" xfId="5" applyFont="1" applyBorder="1" applyAlignment="1">
      <alignment horizontal="center" vertical="top" textRotation="255" shrinkToFit="1"/>
    </xf>
    <xf numFmtId="0" fontId="5" fillId="0" borderId="118" xfId="5" applyFont="1" applyBorder="1" applyAlignment="1">
      <alignment horizontal="distributed" vertical="center" wrapText="1" justifyLastLine="1"/>
    </xf>
    <xf numFmtId="0" fontId="8" fillId="0" borderId="10" xfId="5" applyFont="1" applyBorder="1" applyAlignment="1">
      <alignment horizontal="center" vertical="top" textRotation="255" wrapText="1"/>
    </xf>
    <xf numFmtId="0" fontId="29" fillId="0" borderId="10" xfId="5" applyFont="1" applyBorder="1" applyAlignment="1">
      <alignment horizontal="center" vertical="top" textRotation="255" wrapText="1"/>
    </xf>
    <xf numFmtId="0" fontId="29" fillId="0" borderId="10" xfId="5" applyFont="1" applyBorder="1" applyAlignment="1">
      <alignment vertical="top" textRotation="255" wrapText="1"/>
    </xf>
    <xf numFmtId="0" fontId="4" fillId="0" borderId="118" xfId="5" applyFont="1" applyBorder="1" applyAlignment="1">
      <alignment horizontal="distributed" vertical="center" wrapText="1" justifyLastLine="1"/>
    </xf>
    <xf numFmtId="0" fontId="8" fillId="0" borderId="81" xfId="5" applyFont="1" applyBorder="1" applyAlignment="1">
      <alignment horizontal="center" vertical="top" textRotation="255"/>
    </xf>
    <xf numFmtId="0" fontId="8" fillId="0" borderId="19" xfId="5" applyFont="1" applyBorder="1" applyAlignment="1">
      <alignment horizontal="center" vertical="top" textRotation="255"/>
    </xf>
    <xf numFmtId="0" fontId="8" fillId="0" borderId="24" xfId="5" applyFont="1" applyBorder="1" applyAlignment="1">
      <alignment horizontal="center" vertical="top" textRotation="255"/>
    </xf>
    <xf numFmtId="0" fontId="5" fillId="0" borderId="56" xfId="5" applyFont="1" applyBorder="1" applyAlignment="1">
      <alignment horizontal="distributed" vertical="center" wrapText="1" justifyLastLine="1"/>
    </xf>
    <xf numFmtId="0" fontId="29" fillId="0" borderId="19" xfId="5" applyFont="1" applyBorder="1" applyAlignment="1">
      <alignment horizontal="center" vertical="top" textRotation="255" wrapText="1"/>
    </xf>
    <xf numFmtId="0" fontId="29" fillId="0" borderId="24" xfId="5" applyFont="1" applyBorder="1" applyAlignment="1">
      <alignment horizontal="center" vertical="top" textRotation="255" wrapText="1"/>
    </xf>
    <xf numFmtId="0" fontId="5" fillId="0" borderId="54" xfId="5" applyFont="1" applyBorder="1" applyAlignment="1">
      <alignment horizontal="distributed" vertical="center" wrapText="1"/>
    </xf>
    <xf numFmtId="0" fontId="22" fillId="0" borderId="104" xfId="5" applyFont="1" applyBorder="1" applyAlignment="1">
      <alignment horizontal="center" vertical="top" textRotation="255"/>
    </xf>
    <xf numFmtId="0" fontId="22" fillId="0" borderId="12" xfId="5" applyFont="1" applyBorder="1" applyAlignment="1">
      <alignment horizontal="center" vertical="top" textRotation="255"/>
    </xf>
    <xf numFmtId="0" fontId="4" fillId="0" borderId="97" xfId="5" applyFont="1" applyBorder="1" applyAlignment="1">
      <alignment horizontal="center" vertical="center"/>
    </xf>
    <xf numFmtId="178" fontId="5" fillId="0" borderId="15" xfId="5" applyNumberFormat="1" applyFont="1" applyBorder="1" applyAlignment="1">
      <alignment horizontal="right" vertical="center" wrapText="1"/>
    </xf>
    <xf numFmtId="178" fontId="8" fillId="0" borderId="51" xfId="5" applyNumberFormat="1" applyFont="1" applyBorder="1" applyAlignment="1">
      <alignment horizontal="right" vertical="center" wrapText="1"/>
    </xf>
    <xf numFmtId="0" fontId="8" fillId="0" borderId="96" xfId="5" applyFont="1" applyBorder="1" applyAlignment="1">
      <alignment horizontal="right" vertical="center" wrapText="1"/>
    </xf>
    <xf numFmtId="178" fontId="8" fillId="0" borderId="11" xfId="5" applyNumberFormat="1" applyFont="1" applyBorder="1" applyAlignment="1">
      <alignment horizontal="right" vertical="center" wrapText="1"/>
    </xf>
    <xf numFmtId="178" fontId="8" fillId="0" borderId="96" xfId="5" applyNumberFormat="1" applyFont="1" applyBorder="1" applyAlignment="1">
      <alignment horizontal="right" vertical="center" wrapText="1"/>
    </xf>
    <xf numFmtId="178" fontId="5" fillId="0" borderId="51" xfId="5" applyNumberFormat="1" applyFont="1" applyBorder="1" applyAlignment="1">
      <alignment horizontal="right" vertical="center" wrapText="1"/>
    </xf>
    <xf numFmtId="178" fontId="5" fillId="0" borderId="117" xfId="5" applyNumberFormat="1" applyFont="1" applyBorder="1" applyAlignment="1">
      <alignment horizontal="right" vertical="center" wrapText="1"/>
    </xf>
    <xf numFmtId="178" fontId="5" fillId="0" borderId="12" xfId="5" applyNumberFormat="1" applyFont="1" applyBorder="1" applyAlignment="1">
      <alignment horizontal="right" vertical="center" wrapText="1"/>
    </xf>
    <xf numFmtId="178" fontId="23" fillId="0" borderId="16" xfId="5" applyNumberFormat="1" applyFont="1" applyBorder="1" applyAlignment="1">
      <alignment horizontal="right" vertical="center" wrapText="1"/>
    </xf>
    <xf numFmtId="0" fontId="4" fillId="0" borderId="85" xfId="5" applyFont="1" applyBorder="1" applyAlignment="1">
      <alignment vertical="center"/>
    </xf>
    <xf numFmtId="0" fontId="22" fillId="0" borderId="107" xfId="5" applyFont="1" applyBorder="1" applyAlignment="1">
      <alignment horizontal="center" vertical="top" textRotation="255"/>
    </xf>
    <xf numFmtId="0" fontId="22" fillId="0" borderId="0" xfId="5" applyFont="1" applyBorder="1" applyAlignment="1">
      <alignment horizontal="center" vertical="top" textRotation="255"/>
    </xf>
    <xf numFmtId="0" fontId="4" fillId="0" borderId="116" xfId="5" applyFont="1" applyBorder="1" applyAlignment="1">
      <alignment horizontal="center" vertical="center"/>
    </xf>
    <xf numFmtId="178" fontId="5" fillId="0" borderId="78" xfId="5" applyNumberFormat="1" applyFont="1" applyBorder="1" applyAlignment="1">
      <alignment horizontal="right" vertical="center" wrapText="1"/>
    </xf>
    <xf numFmtId="178" fontId="8" fillId="0" borderId="84" xfId="5" applyNumberFormat="1" applyFont="1" applyBorder="1" applyAlignment="1">
      <alignment horizontal="right" vertical="center" wrapText="1"/>
    </xf>
    <xf numFmtId="0" fontId="8" fillId="0" borderId="124" xfId="5" applyFont="1" applyBorder="1" applyAlignment="1">
      <alignment horizontal="right" vertical="center" wrapText="1"/>
    </xf>
    <xf numFmtId="178" fontId="8" fillId="0" borderId="77" xfId="5" applyNumberFormat="1" applyFont="1" applyBorder="1" applyAlignment="1">
      <alignment horizontal="right" vertical="center" wrapText="1"/>
    </xf>
    <xf numFmtId="178" fontId="8" fillId="0" borderId="124" xfId="5" applyNumberFormat="1" applyFont="1" applyBorder="1" applyAlignment="1">
      <alignment horizontal="right" vertical="center" wrapText="1"/>
    </xf>
    <xf numFmtId="178" fontId="5" fillId="0" borderId="84" xfId="5" applyNumberFormat="1" applyFont="1" applyBorder="1" applyAlignment="1">
      <alignment horizontal="right" vertical="center" wrapText="1"/>
    </xf>
    <xf numFmtId="178" fontId="5" fillId="0" borderId="125" xfId="5" applyNumberFormat="1" applyFont="1" applyBorder="1" applyAlignment="1">
      <alignment horizontal="right" vertical="center" wrapText="1"/>
    </xf>
    <xf numFmtId="178" fontId="5" fillId="0" borderId="76" xfId="5" applyNumberFormat="1" applyFont="1" applyBorder="1" applyAlignment="1">
      <alignment horizontal="right" vertical="center" wrapText="1"/>
    </xf>
    <xf numFmtId="178" fontId="23" fillId="0" borderId="111" xfId="5" applyNumberFormat="1" applyFont="1" applyBorder="1" applyAlignment="1">
      <alignment horizontal="right" vertical="center" wrapText="1"/>
    </xf>
    <xf numFmtId="0" fontId="22" fillId="0" borderId="81" xfId="5" applyFont="1" applyBorder="1" applyAlignment="1">
      <alignment horizontal="center" vertical="top" textRotation="255"/>
    </xf>
    <xf numFmtId="0" fontId="22" fillId="0" borderId="19" xfId="5" applyFont="1" applyBorder="1" applyAlignment="1">
      <alignment horizontal="center" vertical="top" textRotation="255"/>
    </xf>
    <xf numFmtId="0" fontId="4" fillId="0" borderId="24" xfId="5" applyFont="1" applyBorder="1" applyAlignment="1">
      <alignment horizontal="center" vertical="center"/>
    </xf>
    <xf numFmtId="178" fontId="8" fillId="0" borderId="19" xfId="5" applyNumberFormat="1" applyFont="1" applyBorder="1" applyAlignment="1">
      <alignment horizontal="right" vertical="center" wrapText="1"/>
    </xf>
    <xf numFmtId="0" fontId="8" fillId="0" borderId="77" xfId="5" applyFont="1" applyBorder="1" applyAlignment="1">
      <alignment horizontal="right" vertical="center" wrapText="1"/>
    </xf>
    <xf numFmtId="0" fontId="4" fillId="0" borderId="116" xfId="5" applyFont="1" applyBorder="1" applyAlignment="1">
      <alignment horizontal="distributed" vertical="center" wrapText="1" justifyLastLine="1"/>
    </xf>
    <xf numFmtId="0" fontId="4" fillId="0" borderId="19" xfId="5" applyFont="1" applyBorder="1" applyAlignment="1">
      <alignment horizontal="center"/>
    </xf>
    <xf numFmtId="0" fontId="5" fillId="0" borderId="116" xfId="5" applyFont="1" applyBorder="1" applyAlignment="1">
      <alignment horizontal="center" vertical="center" wrapText="1"/>
    </xf>
    <xf numFmtId="180" fontId="5" fillId="0" borderId="95" xfId="5" applyNumberFormat="1" applyFont="1" applyBorder="1" applyAlignment="1">
      <alignment horizontal="right" vertical="center" wrapText="1"/>
    </xf>
    <xf numFmtId="180" fontId="8" fillId="0" borderId="19" xfId="5" applyNumberFormat="1" applyFont="1" applyBorder="1" applyAlignment="1">
      <alignment horizontal="right" vertical="center" wrapText="1"/>
    </xf>
    <xf numFmtId="180" fontId="8" fillId="0" borderId="67" xfId="5" applyNumberFormat="1" applyFont="1" applyBorder="1" applyAlignment="1">
      <alignment horizontal="right" vertical="center" wrapText="1"/>
    </xf>
    <xf numFmtId="180" fontId="8" fillId="0" borderId="36" xfId="5" applyNumberFormat="1" applyFont="1" applyBorder="1" applyAlignment="1">
      <alignment horizontal="right" vertical="center" wrapText="1"/>
    </xf>
    <xf numFmtId="180" fontId="5" fillId="0" borderId="67" xfId="5" applyNumberFormat="1" applyFont="1" applyBorder="1" applyAlignment="1">
      <alignment horizontal="right" vertical="center" wrapText="1"/>
    </xf>
    <xf numFmtId="180" fontId="23" fillId="0" borderId="23" xfId="5" applyNumberFormat="1" applyFont="1" applyBorder="1" applyAlignment="1">
      <alignment horizontal="right" vertical="center" wrapText="1"/>
    </xf>
    <xf numFmtId="0" fontId="5" fillId="0" borderId="54" xfId="5" applyFont="1" applyBorder="1" applyAlignment="1">
      <alignment horizontal="center" vertical="center"/>
    </xf>
    <xf numFmtId="0" fontId="5" fillId="0" borderId="81" xfId="5" applyFont="1" applyBorder="1" applyAlignment="1">
      <alignment horizontal="center" vertical="top" textRotation="255" shrinkToFit="1"/>
    </xf>
    <xf numFmtId="0" fontId="5" fillId="0" borderId="19" xfId="5" applyFont="1" applyBorder="1" applyAlignment="1">
      <alignment horizontal="center" vertical="top" textRotation="255" shrinkToFit="1"/>
    </xf>
    <xf numFmtId="0" fontId="26" fillId="0" borderId="58" xfId="5" applyFont="1" applyBorder="1" applyAlignment="1">
      <alignment horizontal="distributed" vertical="center" wrapText="1" justifyLastLine="1"/>
    </xf>
    <xf numFmtId="0" fontId="4" fillId="0" borderId="112" xfId="5" applyFont="1" applyBorder="1" applyAlignment="1">
      <alignment vertical="center"/>
    </xf>
    <xf numFmtId="0" fontId="5" fillId="0" borderId="126" xfId="5" applyFont="1" applyBorder="1" applyAlignment="1">
      <alignment horizontal="center" vertical="top" textRotation="255" wrapText="1"/>
    </xf>
    <xf numFmtId="0" fontId="4" fillId="0" borderId="43" xfId="5" applyFont="1" applyBorder="1" applyAlignment="1">
      <alignment vertical="top" textRotation="255" wrapText="1"/>
    </xf>
    <xf numFmtId="0" fontId="4" fillId="0" borderId="27" xfId="5" applyFont="1" applyBorder="1" applyAlignment="1">
      <alignment horizontal="center" vertical="center"/>
    </xf>
    <xf numFmtId="4" fontId="5" fillId="0" borderId="29" xfId="5" applyNumberFormat="1" applyFont="1" applyBorder="1" applyAlignment="1">
      <alignment horizontal="right" vertical="center" wrapText="1"/>
    </xf>
    <xf numFmtId="4" fontId="8" fillId="0" borderId="60" xfId="5" applyNumberFormat="1" applyFont="1" applyBorder="1" applyAlignment="1">
      <alignment horizontal="right" vertical="center" shrinkToFit="1"/>
    </xf>
    <xf numFmtId="4" fontId="8" fillId="0" borderId="61" xfId="5" applyNumberFormat="1" applyFont="1" applyBorder="1" applyAlignment="1">
      <alignment horizontal="right" vertical="center" wrapText="1"/>
    </xf>
    <xf numFmtId="4" fontId="8" fillId="0" borderId="28" xfId="5" applyNumberFormat="1" applyFont="1" applyBorder="1" applyAlignment="1">
      <alignment horizontal="right" vertical="center" wrapText="1"/>
    </xf>
    <xf numFmtId="4" fontId="8" fillId="0" borderId="28" xfId="5" applyNumberFormat="1" applyFont="1" applyBorder="1" applyAlignment="1">
      <alignment horizontal="right" vertical="center" shrinkToFit="1"/>
    </xf>
    <xf numFmtId="4" fontId="8" fillId="0" borderId="69" xfId="5" applyNumberFormat="1" applyFont="1" applyBorder="1" applyAlignment="1">
      <alignment horizontal="right" vertical="center" shrinkToFit="1"/>
    </xf>
    <xf numFmtId="4" fontId="5" fillId="0" borderId="69" xfId="5" applyNumberFormat="1" applyFont="1" applyBorder="1" applyAlignment="1">
      <alignment horizontal="right" vertical="center" shrinkToFit="1"/>
    </xf>
    <xf numFmtId="4" fontId="5" fillId="0" borderId="29" xfId="5" applyNumberFormat="1" applyFont="1" applyBorder="1" applyAlignment="1">
      <alignment horizontal="right" vertical="center" shrinkToFit="1"/>
    </xf>
    <xf numFmtId="4" fontId="23" fillId="0" borderId="33" xfId="5" applyNumberFormat="1" applyFont="1" applyBorder="1" applyAlignment="1">
      <alignment horizontal="right" vertical="center" shrinkToFit="1"/>
    </xf>
    <xf numFmtId="0" fontId="5" fillId="0" borderId="85" xfId="5" applyFont="1" applyBorder="1" applyAlignment="1">
      <alignment horizontal="center" vertical="center"/>
    </xf>
    <xf numFmtId="0" fontId="26" fillId="0" borderId="0" xfId="5" applyFont="1" applyBorder="1" applyAlignment="1">
      <alignment horizontal="distributed" vertical="center" wrapText="1" justifyLastLine="1"/>
    </xf>
    <xf numFmtId="0" fontId="5" fillId="0" borderId="0" xfId="5" applyFont="1" applyBorder="1" applyAlignment="1">
      <alignment horizontal="distributed" vertical="center" wrapText="1" justifyLastLine="1"/>
    </xf>
    <xf numFmtId="0" fontId="5" fillId="0" borderId="0" xfId="5" applyFont="1" applyBorder="1" applyAlignment="1">
      <alignment horizontal="right" vertical="center" wrapText="1"/>
    </xf>
    <xf numFmtId="180" fontId="5" fillId="0" borderId="0" xfId="5" applyNumberFormat="1" applyFont="1" applyBorder="1" applyAlignment="1">
      <alignment horizontal="right" vertical="center" wrapText="1"/>
    </xf>
    <xf numFmtId="0" fontId="4" fillId="0" borderId="19" xfId="5" applyFont="1" applyBorder="1" applyAlignment="1">
      <alignment vertical="top" textRotation="255" wrapText="1"/>
    </xf>
    <xf numFmtId="180" fontId="5" fillId="0" borderId="18" xfId="5" applyNumberFormat="1" applyFont="1" applyBorder="1" applyAlignment="1">
      <alignment horizontal="right" vertical="center" wrapText="1"/>
    </xf>
    <xf numFmtId="180" fontId="5" fillId="0" borderId="21" xfId="5" applyNumberFormat="1" applyFont="1" applyBorder="1" applyAlignment="1">
      <alignment horizontal="right" vertical="center" wrapText="1"/>
    </xf>
    <xf numFmtId="180" fontId="8" fillId="0" borderId="20" xfId="5" applyNumberFormat="1" applyFont="1" applyBorder="1" applyAlignment="1">
      <alignment horizontal="right" vertical="center" wrapText="1"/>
    </xf>
    <xf numFmtId="4" fontId="5" fillId="0" borderId="0" xfId="5" applyNumberFormat="1" applyFont="1" applyBorder="1" applyAlignment="1">
      <alignment horizontal="right" vertical="center" wrapText="1"/>
    </xf>
    <xf numFmtId="0" fontId="5" fillId="0" borderId="112" xfId="5" applyFont="1" applyBorder="1" applyAlignment="1">
      <alignment horizontal="center" vertical="center"/>
    </xf>
    <xf numFmtId="0" fontId="4" fillId="0" borderId="43" xfId="5" applyFont="1" applyBorder="1" applyAlignment="1">
      <alignment horizontal="center" vertical="top" textRotation="255" wrapText="1"/>
    </xf>
    <xf numFmtId="4" fontId="5" fillId="0" borderId="28" xfId="5" applyNumberFormat="1" applyFont="1" applyBorder="1" applyAlignment="1">
      <alignment horizontal="right" vertical="center" wrapText="1"/>
    </xf>
    <xf numFmtId="4" fontId="8" fillId="0" borderId="31" xfId="5" applyNumberFormat="1" applyFont="1" applyBorder="1" applyAlignment="1">
      <alignment horizontal="right" vertical="center" wrapText="1"/>
    </xf>
    <xf numFmtId="4" fontId="8" fillId="0" borderId="30" xfId="5" applyNumberFormat="1" applyFont="1" applyBorder="1" applyAlignment="1">
      <alignment horizontal="right" vertical="center" wrapText="1"/>
    </xf>
    <xf numFmtId="4" fontId="8" fillId="0" borderId="69" xfId="5" applyNumberFormat="1" applyFont="1" applyBorder="1" applyAlignment="1">
      <alignment horizontal="right" vertical="center" wrapText="1"/>
    </xf>
    <xf numFmtId="4" fontId="5" fillId="0" borderId="69" xfId="5" applyNumberFormat="1" applyFont="1" applyBorder="1" applyAlignment="1">
      <alignment horizontal="right" vertical="center" wrapText="1"/>
    </xf>
    <xf numFmtId="4" fontId="23" fillId="0" borderId="33" xfId="5" applyNumberFormat="1" applyFont="1" applyBorder="1" applyAlignment="1">
      <alignment horizontal="right" vertical="center" wrapText="1"/>
    </xf>
    <xf numFmtId="0" fontId="25" fillId="0" borderId="0" xfId="5" applyFont="1" applyAlignment="1">
      <alignment horizontal="distributed" vertical="center" justifyLastLine="1"/>
    </xf>
    <xf numFmtId="0" fontId="13" fillId="0" borderId="0" xfId="5" applyFont="1" applyAlignment="1">
      <alignment vertical="center"/>
    </xf>
    <xf numFmtId="0" fontId="22" fillId="0" borderId="1" xfId="5" applyFont="1" applyBorder="1" applyAlignment="1">
      <alignment horizontal="center" vertical="center" wrapText="1" justifyLastLine="1"/>
    </xf>
    <xf numFmtId="0" fontId="22" fillId="0" borderId="99" xfId="5" applyFont="1" applyBorder="1" applyAlignment="1">
      <alignment horizontal="center" vertical="center" wrapText="1" justifyLastLine="1"/>
    </xf>
    <xf numFmtId="0" fontId="5" fillId="0" borderId="64" xfId="5" applyFont="1" applyBorder="1" applyAlignment="1">
      <alignment horizontal="center" vertical="center" wrapText="1" justifyLastLine="1"/>
    </xf>
    <xf numFmtId="0" fontId="5" fillId="0" borderId="89" xfId="5" applyFont="1" applyBorder="1" applyAlignment="1">
      <alignment horizontal="center" vertical="center" wrapText="1" justifyLastLine="1"/>
    </xf>
    <xf numFmtId="0" fontId="5" fillId="0" borderId="9" xfId="5" applyFont="1" applyBorder="1" applyAlignment="1">
      <alignment horizontal="distributed" vertical="center" justifyLastLine="1"/>
    </xf>
    <xf numFmtId="0" fontId="5" fillId="0" borderId="54" xfId="5" applyFont="1" applyBorder="1" applyAlignment="1">
      <alignment horizontal="center" vertical="center" wrapText="1"/>
    </xf>
    <xf numFmtId="38" fontId="8" fillId="0" borderId="11" xfId="3" applyFont="1" applyBorder="1" applyAlignment="1">
      <alignment horizontal="right" vertical="center" wrapText="1"/>
    </xf>
    <xf numFmtId="176" fontId="8" fillId="0" borderId="12" xfId="5" applyNumberFormat="1" applyFont="1" applyBorder="1" applyAlignment="1">
      <alignment horizontal="right" vertical="center" wrapText="1"/>
    </xf>
    <xf numFmtId="176" fontId="8" fillId="0" borderId="117" xfId="5" applyNumberFormat="1" applyFont="1" applyBorder="1" applyAlignment="1">
      <alignment horizontal="right" vertical="center" wrapText="1"/>
    </xf>
    <xf numFmtId="176" fontId="8" fillId="0" borderId="96" xfId="5" applyNumberFormat="1" applyFont="1" applyBorder="1" applyAlignment="1">
      <alignment vertical="center" wrapText="1"/>
    </xf>
    <xf numFmtId="176" fontId="8" fillId="0" borderId="16" xfId="5" applyNumberFormat="1" applyFont="1" applyBorder="1" applyAlignment="1">
      <alignment horizontal="right" vertical="center" wrapText="1"/>
    </xf>
    <xf numFmtId="0" fontId="5" fillId="0" borderId="17" xfId="5" applyFont="1" applyBorder="1" applyAlignment="1">
      <alignment horizontal="distributed" vertical="center" justifyLastLine="1"/>
    </xf>
    <xf numFmtId="183" fontId="8" fillId="0" borderId="18" xfId="3" applyNumberFormat="1" applyFont="1" applyBorder="1" applyAlignment="1">
      <alignment horizontal="right" vertical="center" wrapText="1"/>
    </xf>
    <xf numFmtId="184" fontId="8" fillId="0" borderId="18" xfId="2" applyNumberFormat="1" applyFont="1" applyBorder="1" applyAlignment="1">
      <alignment horizontal="right" vertical="center" wrapText="1"/>
    </xf>
    <xf numFmtId="184" fontId="8" fillId="0" borderId="19" xfId="2" applyNumberFormat="1" applyFont="1" applyBorder="1" applyAlignment="1">
      <alignment horizontal="right" vertical="center" wrapText="1"/>
    </xf>
    <xf numFmtId="184" fontId="8" fillId="0" borderId="37" xfId="2" applyNumberFormat="1" applyFont="1" applyBorder="1" applyAlignment="1">
      <alignment horizontal="right" vertical="center" wrapText="1"/>
    </xf>
    <xf numFmtId="184" fontId="8" fillId="0" borderId="36" xfId="2" applyNumberFormat="1" applyFont="1" applyBorder="1" applyAlignment="1">
      <alignment horizontal="right" vertical="center" wrapText="1"/>
    </xf>
    <xf numFmtId="184" fontId="8" fillId="0" borderId="23" xfId="2" applyNumberFormat="1" applyFont="1" applyBorder="1" applyAlignment="1">
      <alignment horizontal="right" vertical="center" wrapText="1"/>
    </xf>
    <xf numFmtId="183" fontId="8" fillId="0" borderId="90" xfId="3" applyNumberFormat="1" applyFont="1" applyBorder="1" applyAlignment="1">
      <alignment horizontal="right" vertical="center" wrapText="1"/>
    </xf>
    <xf numFmtId="184" fontId="8" fillId="0" borderId="90" xfId="2" applyNumberFormat="1" applyFont="1" applyBorder="1" applyAlignment="1">
      <alignment horizontal="right" vertical="center" wrapText="1"/>
    </xf>
    <xf numFmtId="184" fontId="8" fillId="0" borderId="127" xfId="2" applyNumberFormat="1" applyFont="1" applyBorder="1" applyAlignment="1">
      <alignment horizontal="right" vertical="center" wrapText="1"/>
    </xf>
    <xf numFmtId="184" fontId="8" fillId="0" borderId="91" xfId="2" applyNumberFormat="1" applyFont="1" applyBorder="1" applyAlignment="1">
      <alignment horizontal="right" vertical="center" wrapText="1"/>
    </xf>
    <xf numFmtId="184" fontId="8" fillId="0" borderId="109" xfId="2" applyNumberFormat="1" applyFont="1" applyBorder="1" applyAlignment="1">
      <alignment horizontal="right" vertical="center" wrapText="1"/>
    </xf>
    <xf numFmtId="176" fontId="8" fillId="0" borderId="11" xfId="5" applyNumberFormat="1" applyFont="1" applyBorder="1" applyAlignment="1">
      <alignment horizontal="right" vertical="center" wrapText="1"/>
    </xf>
    <xf numFmtId="176" fontId="8" fillId="0" borderId="96" xfId="5" applyNumberFormat="1" applyFont="1" applyBorder="1" applyAlignment="1">
      <alignment horizontal="right" vertical="center" wrapText="1"/>
    </xf>
    <xf numFmtId="0" fontId="5" fillId="0" borderId="128" xfId="5" applyFont="1" applyBorder="1" applyAlignment="1">
      <alignment horizontal="distributed" vertical="center" justifyLastLine="1"/>
    </xf>
    <xf numFmtId="0" fontId="5" fillId="0" borderId="59" xfId="5" applyFont="1" applyBorder="1" applyAlignment="1">
      <alignment horizontal="center" vertical="center" wrapText="1"/>
    </xf>
    <xf numFmtId="0" fontId="0" fillId="0" borderId="68" xfId="0" applyBorder="1">
      <alignment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0" fillId="0" borderId="69" xfId="0" applyBorder="1">
      <alignment vertical="center"/>
    </xf>
    <xf numFmtId="185" fontId="8" fillId="0" borderId="30" xfId="3" applyNumberFormat="1" applyFont="1" applyBorder="1" applyAlignment="1">
      <alignment horizontal="right" vertical="center" wrapText="1"/>
    </xf>
    <xf numFmtId="185" fontId="8" fillId="0" borderId="129" xfId="2" applyNumberFormat="1" applyFont="1" applyBorder="1" applyAlignment="1">
      <alignment horizontal="right" vertical="center" wrapText="1"/>
    </xf>
    <xf numFmtId="0" fontId="25" fillId="0" borderId="0" xfId="5" applyFont="1" applyAlignment="1">
      <alignment vertical="center"/>
    </xf>
    <xf numFmtId="0" fontId="5" fillId="2" borderId="6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65" xfId="5" applyFont="1" applyFill="1" applyBorder="1" applyAlignment="1">
      <alignment horizontal="center" vertical="center" wrapText="1"/>
    </xf>
    <xf numFmtId="0" fontId="5" fillId="2" borderId="4" xfId="5" applyFont="1" applyFill="1" applyBorder="1" applyAlignment="1">
      <alignment horizontal="center" vertical="center" wrapText="1"/>
    </xf>
    <xf numFmtId="0" fontId="5" fillId="2" borderId="8" xfId="5" applyFont="1" applyFill="1" applyBorder="1" applyAlignment="1">
      <alignment horizontal="center" vertical="center" wrapText="1"/>
    </xf>
    <xf numFmtId="0" fontId="4" fillId="0" borderId="97" xfId="5" applyFont="1" applyBorder="1" applyAlignment="1">
      <alignment horizontal="distributed" vertical="center" wrapText="1" justifyLastLine="1"/>
    </xf>
    <xf numFmtId="38" fontId="5" fillId="0" borderId="11" xfId="2" applyFont="1" applyBorder="1" applyAlignment="1">
      <alignment vertical="center"/>
    </xf>
    <xf numFmtId="38" fontId="5" fillId="0" borderId="12" xfId="2" applyFont="1" applyBorder="1" applyAlignment="1">
      <alignment vertical="center"/>
    </xf>
    <xf numFmtId="38" fontId="5" fillId="2" borderId="11" xfId="2" applyFont="1" applyFill="1" applyBorder="1" applyAlignment="1">
      <alignment vertical="center"/>
    </xf>
    <xf numFmtId="38" fontId="5" fillId="2" borderId="14" xfId="2" applyFont="1" applyFill="1" applyBorder="1" applyAlignment="1">
      <alignment vertical="center"/>
    </xf>
    <xf numFmtId="38" fontId="5" fillId="2" borderId="13" xfId="2" applyFont="1" applyFill="1" applyBorder="1" applyAlignment="1">
      <alignment vertical="center"/>
    </xf>
    <xf numFmtId="38" fontId="5" fillId="2" borderId="51" xfId="2" applyFont="1" applyFill="1" applyBorder="1" applyAlignment="1">
      <alignment vertical="center"/>
    </xf>
    <xf numFmtId="38" fontId="5" fillId="2" borderId="12" xfId="2" applyFont="1" applyFill="1" applyBorder="1" applyAlignment="1">
      <alignment vertical="center"/>
    </xf>
    <xf numFmtId="38" fontId="5" fillId="2" borderId="16" xfId="2" applyFont="1" applyFill="1" applyBorder="1" applyAlignment="1">
      <alignment vertical="center"/>
    </xf>
    <xf numFmtId="0" fontId="8" fillId="0" borderId="9" xfId="5" applyFont="1" applyBorder="1" applyAlignment="1">
      <alignment horizontal="distributed" vertical="center" wrapText="1" justifyLastLine="1"/>
    </xf>
    <xf numFmtId="0" fontId="29" fillId="0" borderId="54" xfId="5" applyFont="1" applyBorder="1" applyAlignment="1">
      <alignment horizontal="center" vertical="center" wrapText="1" justifyLastLine="1"/>
    </xf>
    <xf numFmtId="38" fontId="5" fillId="0" borderId="18" xfId="2" applyFont="1" applyBorder="1" applyAlignment="1">
      <alignment vertical="center"/>
    </xf>
    <xf numFmtId="38" fontId="5" fillId="0" borderId="19" xfId="2" applyFont="1" applyBorder="1" applyAlignment="1">
      <alignment vertical="center"/>
    </xf>
    <xf numFmtId="38" fontId="5" fillId="2" borderId="18" xfId="2" applyFont="1" applyFill="1" applyBorder="1" applyAlignment="1">
      <alignment vertical="center"/>
    </xf>
    <xf numFmtId="38" fontId="5" fillId="2" borderId="21" xfId="2" applyFont="1" applyFill="1" applyBorder="1" applyAlignment="1">
      <alignment vertical="center"/>
    </xf>
    <xf numFmtId="38" fontId="5" fillId="2" borderId="20" xfId="2" applyFont="1" applyFill="1" applyBorder="1" applyAlignment="1">
      <alignment vertical="center"/>
    </xf>
    <xf numFmtId="38" fontId="5" fillId="2" borderId="19" xfId="2" applyFont="1" applyFill="1" applyBorder="1" applyAlignment="1">
      <alignment vertical="center"/>
    </xf>
    <xf numFmtId="38" fontId="5" fillId="2" borderId="67" xfId="2" applyFont="1" applyFill="1" applyBorder="1" applyAlignment="1">
      <alignment vertical="center"/>
    </xf>
    <xf numFmtId="38" fontId="5" fillId="2" borderId="23" xfId="2" applyFont="1" applyFill="1" applyBorder="1" applyAlignment="1">
      <alignment vertical="center"/>
    </xf>
    <xf numFmtId="0" fontId="8" fillId="0" borderId="17" xfId="5" applyFont="1" applyBorder="1" applyAlignment="1">
      <alignment horizontal="distributed" vertical="center" wrapText="1" justifyLastLine="1"/>
    </xf>
    <xf numFmtId="0" fontId="8" fillId="0" borderId="80" xfId="5" applyFont="1" applyBorder="1" applyAlignment="1">
      <alignment horizontal="center" vertical="center" wrapText="1"/>
    </xf>
    <xf numFmtId="0" fontId="8" fillId="0" borderId="24" xfId="5" applyFont="1" applyBorder="1" applyAlignment="1">
      <alignment horizontal="center" vertical="center" wrapText="1"/>
    </xf>
    <xf numFmtId="0" fontId="8" fillId="0" borderId="80" xfId="5" applyFont="1" applyBorder="1" applyAlignment="1">
      <alignment horizontal="center" vertical="center" wrapText="1" justifyLastLine="1"/>
    </xf>
    <xf numFmtId="0" fontId="8" fillId="0" borderId="24" xfId="5" applyFont="1" applyBorder="1" applyAlignment="1">
      <alignment horizontal="center" vertical="center" wrapText="1" justifyLastLine="1"/>
    </xf>
    <xf numFmtId="38" fontId="8" fillId="2" borderId="21" xfId="2" applyFont="1" applyFill="1" applyBorder="1" applyAlignment="1">
      <alignment vertical="center"/>
    </xf>
    <xf numFmtId="38" fontId="8" fillId="2" borderId="67" xfId="2" applyFont="1" applyFill="1" applyBorder="1" applyAlignment="1">
      <alignment vertical="center"/>
    </xf>
    <xf numFmtId="38" fontId="8" fillId="0" borderId="19" xfId="2" applyFont="1" applyFill="1" applyBorder="1" applyAlignment="1">
      <alignment vertical="center"/>
    </xf>
    <xf numFmtId="38" fontId="8" fillId="0" borderId="23" xfId="2" applyFont="1" applyFill="1" applyBorder="1" applyAlignment="1">
      <alignment vertical="center"/>
    </xf>
    <xf numFmtId="0" fontId="8" fillId="0" borderId="128" xfId="5" applyFont="1" applyBorder="1" applyAlignment="1">
      <alignment horizontal="center" vertical="center" wrapText="1" justifyLastLine="1"/>
    </xf>
    <xf numFmtId="0" fontId="8" fillId="0" borderId="106" xfId="5" applyFont="1" applyBorder="1" applyAlignment="1">
      <alignment horizontal="center" vertical="center" wrapText="1" justifyLastLine="1"/>
    </xf>
    <xf numFmtId="38" fontId="5" fillId="0" borderId="28" xfId="2" applyFont="1" applyFill="1" applyBorder="1" applyAlignment="1">
      <alignment vertical="center"/>
    </xf>
    <xf numFmtId="38" fontId="5" fillId="0" borderId="29" xfId="2" applyFont="1" applyFill="1" applyBorder="1" applyAlignment="1">
      <alignment vertical="center"/>
    </xf>
    <xf numFmtId="38" fontId="5" fillId="2" borderId="28" xfId="2" applyFont="1" applyFill="1" applyBorder="1" applyAlignment="1">
      <alignment vertical="center"/>
    </xf>
    <xf numFmtId="38" fontId="8" fillId="2" borderId="31" xfId="2" applyFont="1" applyFill="1" applyBorder="1" applyAlignment="1">
      <alignment vertical="center"/>
    </xf>
    <xf numFmtId="38" fontId="5" fillId="2" borderId="30" xfId="2" applyFont="1" applyFill="1" applyBorder="1" applyAlignment="1">
      <alignment vertical="center"/>
    </xf>
    <xf numFmtId="38" fontId="5" fillId="2" borderId="29" xfId="2" applyFont="1" applyFill="1" applyBorder="1" applyAlignment="1">
      <alignment vertical="center"/>
    </xf>
    <xf numFmtId="38" fontId="8" fillId="2" borderId="69" xfId="2" applyFont="1" applyFill="1" applyBorder="1" applyAlignment="1">
      <alignment vertical="center"/>
    </xf>
    <xf numFmtId="38" fontId="8" fillId="2" borderId="29" xfId="2" applyFont="1" applyFill="1" applyBorder="1" applyAlignment="1">
      <alignment vertical="center"/>
    </xf>
    <xf numFmtId="38" fontId="8" fillId="2" borderId="33" xfId="2" applyFont="1" applyFill="1" applyBorder="1" applyAlignment="1">
      <alignment vertical="center"/>
    </xf>
    <xf numFmtId="0" fontId="5" fillId="2" borderId="34" xfId="5" applyFont="1" applyFill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3" fontId="5" fillId="0" borderId="11" xfId="5" applyNumberFormat="1" applyFont="1" applyBorder="1" applyAlignment="1">
      <alignment vertical="center" wrapText="1"/>
    </xf>
    <xf numFmtId="3" fontId="5" fillId="0" borderId="117" xfId="5" applyNumberFormat="1" applyFont="1" applyBorder="1" applyAlignment="1">
      <alignment vertical="center" wrapText="1"/>
    </xf>
    <xf numFmtId="3" fontId="5" fillId="0" borderId="12" xfId="5" applyNumberFormat="1" applyFont="1" applyBorder="1" applyAlignment="1">
      <alignment vertical="center" wrapText="1"/>
    </xf>
    <xf numFmtId="3" fontId="5" fillId="2" borderId="11" xfId="5" applyNumberFormat="1" applyFont="1" applyFill="1" applyBorder="1" applyAlignment="1">
      <alignment vertical="center" wrapText="1"/>
    </xf>
    <xf numFmtId="3" fontId="5" fillId="2" borderId="51" xfId="5" applyNumberFormat="1" applyFont="1" applyFill="1" applyBorder="1" applyAlignment="1">
      <alignment vertical="center" wrapText="1"/>
    </xf>
    <xf numFmtId="3" fontId="5" fillId="2" borderId="96" xfId="5" applyNumberFormat="1" applyFont="1" applyFill="1" applyBorder="1" applyAlignment="1">
      <alignment vertical="center" wrapText="1"/>
    </xf>
    <xf numFmtId="3" fontId="5" fillId="2" borderId="12" xfId="5" applyNumberFormat="1" applyFont="1" applyFill="1" applyBorder="1" applyAlignment="1">
      <alignment vertical="center" wrapText="1"/>
    </xf>
    <xf numFmtId="3" fontId="5" fillId="2" borderId="14" xfId="5" applyNumberFormat="1" applyFont="1" applyFill="1" applyBorder="1" applyAlignment="1">
      <alignment vertical="center" wrapText="1"/>
    </xf>
    <xf numFmtId="3" fontId="5" fillId="2" borderId="15" xfId="5" applyNumberFormat="1" applyFont="1" applyFill="1" applyBorder="1" applyAlignment="1">
      <alignment vertical="center" wrapText="1"/>
    </xf>
    <xf numFmtId="3" fontId="5" fillId="2" borderId="16" xfId="5" applyNumberFormat="1" applyFont="1" applyFill="1" applyBorder="1" applyAlignment="1">
      <alignment vertical="center" wrapText="1"/>
    </xf>
    <xf numFmtId="0" fontId="22" fillId="0" borderId="10" xfId="5" applyFont="1" applyBorder="1" applyAlignment="1">
      <alignment horizontal="center" vertical="center" wrapText="1"/>
    </xf>
    <xf numFmtId="4" fontId="5" fillId="0" borderId="18" xfId="5" applyNumberFormat="1" applyFont="1" applyBorder="1" applyAlignment="1">
      <alignment vertical="center" wrapText="1"/>
    </xf>
    <xf numFmtId="4" fontId="5" fillId="0" borderId="18" xfId="5" applyNumberFormat="1" applyFont="1" applyBorder="1" applyAlignment="1">
      <alignment horizontal="right" vertical="center" wrapText="1"/>
    </xf>
    <xf numFmtId="4" fontId="5" fillId="0" borderId="37" xfId="5" applyNumberFormat="1" applyFont="1" applyBorder="1" applyAlignment="1">
      <alignment vertical="center" wrapText="1"/>
    </xf>
    <xf numFmtId="4" fontId="5" fillId="0" borderId="19" xfId="5" applyNumberFormat="1" applyFont="1" applyBorder="1" applyAlignment="1">
      <alignment vertical="center" wrapText="1"/>
    </xf>
    <xf numFmtId="4" fontId="5" fillId="2" borderId="18" xfId="5" applyNumberFormat="1" applyFont="1" applyFill="1" applyBorder="1" applyAlignment="1">
      <alignment vertical="center" wrapText="1"/>
    </xf>
    <xf numFmtId="4" fontId="5" fillId="2" borderId="57" xfId="5" applyNumberFormat="1" applyFont="1" applyFill="1" applyBorder="1" applyAlignment="1">
      <alignment vertical="center" wrapText="1"/>
    </xf>
    <xf numFmtId="4" fontId="5" fillId="2" borderId="36" xfId="5" applyNumberFormat="1" applyFont="1" applyFill="1" applyBorder="1" applyAlignment="1">
      <alignment vertical="center" wrapText="1"/>
    </xf>
    <xf numFmtId="4" fontId="5" fillId="2" borderId="19" xfId="5" applyNumberFormat="1" applyFont="1" applyFill="1" applyBorder="1" applyAlignment="1">
      <alignment vertical="center" wrapText="1"/>
    </xf>
    <xf numFmtId="4" fontId="5" fillId="2" borderId="21" xfId="5" applyNumberFormat="1" applyFont="1" applyFill="1" applyBorder="1" applyAlignment="1">
      <alignment vertical="center" wrapText="1"/>
    </xf>
    <xf numFmtId="4" fontId="5" fillId="2" borderId="23" xfId="5" applyNumberFormat="1" applyFont="1" applyFill="1" applyBorder="1" applyAlignment="1">
      <alignment vertical="center" wrapText="1"/>
    </xf>
    <xf numFmtId="0" fontId="27" fillId="0" borderId="10" xfId="5" applyFont="1" applyBorder="1" applyAlignment="1">
      <alignment horizontal="center" vertical="center" wrapText="1"/>
    </xf>
    <xf numFmtId="4" fontId="5" fillId="0" borderId="18" xfId="2" applyNumberFormat="1" applyFont="1" applyFill="1" applyBorder="1" applyAlignment="1">
      <alignment vertical="center"/>
    </xf>
    <xf numFmtId="4" fontId="5" fillId="0" borderId="18" xfId="2" applyNumberFormat="1" applyFont="1" applyFill="1" applyBorder="1" applyAlignment="1">
      <alignment horizontal="right" vertical="center"/>
    </xf>
    <xf numFmtId="4" fontId="5" fillId="0" borderId="37" xfId="2" applyNumberFormat="1" applyFont="1" applyFill="1" applyBorder="1" applyAlignment="1">
      <alignment vertical="center"/>
    </xf>
    <xf numFmtId="4" fontId="5" fillId="0" borderId="19" xfId="2" applyNumberFormat="1" applyFont="1" applyFill="1" applyBorder="1" applyAlignment="1">
      <alignment vertical="center"/>
    </xf>
    <xf numFmtId="4" fontId="5" fillId="2" borderId="18" xfId="2" applyNumberFormat="1" applyFont="1" applyFill="1" applyBorder="1" applyAlignment="1">
      <alignment vertical="center"/>
    </xf>
    <xf numFmtId="4" fontId="5" fillId="2" borderId="57" xfId="2" applyNumberFormat="1" applyFont="1" applyFill="1" applyBorder="1" applyAlignment="1" applyProtection="1">
      <alignment vertical="center"/>
    </xf>
    <xf numFmtId="4" fontId="5" fillId="2" borderId="36" xfId="2" applyNumberFormat="1" applyFont="1" applyFill="1" applyBorder="1" applyAlignment="1">
      <alignment vertical="center"/>
    </xf>
    <xf numFmtId="4" fontId="5" fillId="2" borderId="19" xfId="2" applyNumberFormat="1" applyFont="1" applyFill="1" applyBorder="1" applyAlignment="1">
      <alignment vertical="center"/>
    </xf>
    <xf numFmtId="4" fontId="5" fillId="2" borderId="21" xfId="2" applyNumberFormat="1" applyFont="1" applyFill="1" applyBorder="1" applyAlignment="1" applyProtection="1">
      <alignment vertical="center"/>
    </xf>
    <xf numFmtId="4" fontId="5" fillId="2" borderId="23" xfId="2" applyNumberFormat="1" applyFont="1" applyFill="1" applyBorder="1" applyAlignment="1" applyProtection="1">
      <alignment vertical="center"/>
    </xf>
    <xf numFmtId="38" fontId="5" fillId="0" borderId="37" xfId="2" applyFont="1" applyBorder="1" applyAlignment="1">
      <alignment vertical="center"/>
    </xf>
    <xf numFmtId="38" fontId="5" fillId="2" borderId="57" xfId="2" applyFont="1" applyFill="1" applyBorder="1" applyAlignment="1" applyProtection="1">
      <alignment vertical="center"/>
    </xf>
    <xf numFmtId="38" fontId="5" fillId="2" borderId="36" xfId="2" applyFont="1" applyFill="1" applyBorder="1" applyAlignment="1">
      <alignment vertical="center"/>
    </xf>
    <xf numFmtId="38" fontId="5" fillId="2" borderId="21" xfId="2" applyFont="1" applyFill="1" applyBorder="1" applyAlignment="1" applyProtection="1">
      <alignment vertical="center"/>
    </xf>
    <xf numFmtId="38" fontId="5" fillId="2" borderId="23" xfId="2" applyFont="1" applyFill="1" applyBorder="1" applyAlignment="1" applyProtection="1">
      <alignment vertical="center"/>
    </xf>
    <xf numFmtId="183" fontId="5" fillId="0" borderId="28" xfId="2" applyNumberFormat="1" applyFont="1" applyFill="1" applyBorder="1" applyAlignment="1">
      <alignment vertical="center"/>
    </xf>
    <xf numFmtId="183" fontId="5" fillId="0" borderId="68" xfId="2" applyNumberFormat="1" applyFont="1" applyFill="1" applyBorder="1" applyAlignment="1">
      <alignment vertical="center"/>
    </xf>
    <xf numFmtId="183" fontId="5" fillId="0" borderId="29" xfId="2" applyNumberFormat="1" applyFont="1" applyFill="1" applyBorder="1" applyAlignment="1">
      <alignment vertical="center"/>
    </xf>
    <xf numFmtId="183" fontId="5" fillId="2" borderId="28" xfId="2" applyNumberFormat="1" applyFont="1" applyFill="1" applyBorder="1" applyAlignment="1">
      <alignment vertical="center"/>
    </xf>
    <xf numFmtId="183" fontId="5" fillId="2" borderId="60" xfId="2" applyNumberFormat="1" applyFont="1" applyFill="1" applyBorder="1" applyAlignment="1">
      <alignment vertical="center"/>
    </xf>
    <xf numFmtId="183" fontId="5" fillId="2" borderId="61" xfId="2" applyNumberFormat="1" applyFont="1" applyFill="1" applyBorder="1" applyAlignment="1">
      <alignment vertical="center"/>
    </xf>
    <xf numFmtId="183" fontId="5" fillId="2" borderId="29" xfId="2" applyNumberFormat="1" applyFont="1" applyFill="1" applyBorder="1" applyAlignment="1">
      <alignment vertical="center"/>
    </xf>
    <xf numFmtId="183" fontId="5" fillId="2" borderId="31" xfId="2" applyNumberFormat="1" applyFont="1" applyFill="1" applyBorder="1" applyAlignment="1">
      <alignment vertical="center"/>
    </xf>
    <xf numFmtId="183" fontId="5" fillId="2" borderId="33" xfId="2" applyNumberFormat="1" applyFont="1" applyFill="1" applyBorder="1" applyAlignment="1">
      <alignment vertical="center"/>
    </xf>
    <xf numFmtId="0" fontId="4" fillId="0" borderId="99" xfId="5" applyFont="1" applyBorder="1" applyAlignment="1">
      <alignment horizontal="distributed" vertical="center" wrapText="1" justifyLastLine="1"/>
    </xf>
    <xf numFmtId="0" fontId="5" fillId="0" borderId="64" xfId="5" applyFont="1" applyBorder="1" applyAlignment="1">
      <alignment horizontal="center" vertical="center" wrapText="1"/>
    </xf>
    <xf numFmtId="0" fontId="5" fillId="0" borderId="97" xfId="5" applyFont="1" applyBorder="1" applyAlignment="1">
      <alignment horizontal="left" vertical="top" wrapText="1"/>
    </xf>
    <xf numFmtId="178" fontId="5" fillId="0" borderId="11" xfId="5" applyNumberFormat="1" applyFont="1" applyBorder="1" applyAlignment="1">
      <alignment horizontal="right" vertical="center" wrapText="1"/>
    </xf>
    <xf numFmtId="178" fontId="5" fillId="0" borderId="18" xfId="5" applyNumberFormat="1" applyFont="1" applyBorder="1" applyAlignment="1">
      <alignment horizontal="right" vertical="center" wrapText="1"/>
    </xf>
    <xf numFmtId="178" fontId="5" fillId="0" borderId="21" xfId="5" applyNumberFormat="1" applyFont="1" applyBorder="1" applyAlignment="1">
      <alignment horizontal="right" vertical="center" wrapText="1"/>
    </xf>
    <xf numFmtId="178" fontId="5" fillId="0" borderId="14" xfId="5" applyNumberFormat="1" applyFont="1" applyBorder="1" applyAlignment="1">
      <alignment horizontal="right" vertical="center" wrapText="1"/>
    </xf>
    <xf numFmtId="178" fontId="5" fillId="0" borderId="67" xfId="5" applyNumberFormat="1" applyFont="1" applyBorder="1" applyAlignment="1">
      <alignment horizontal="right" vertical="center" wrapText="1"/>
    </xf>
    <xf numFmtId="178" fontId="5" fillId="0" borderId="95" xfId="5" applyNumberFormat="1" applyFont="1" applyBorder="1" applyAlignment="1">
      <alignment horizontal="right" vertical="center" wrapText="1"/>
    </xf>
    <xf numFmtId="178" fontId="5" fillId="0" borderId="37" xfId="5" applyNumberFormat="1" applyFont="1" applyBorder="1" applyAlignment="1">
      <alignment horizontal="right" vertical="center" wrapText="1"/>
    </xf>
    <xf numFmtId="178" fontId="5" fillId="0" borderId="19" xfId="5" applyNumberFormat="1" applyFont="1" applyBorder="1" applyAlignment="1">
      <alignment horizontal="right" vertical="center" wrapText="1"/>
    </xf>
    <xf numFmtId="178" fontId="5" fillId="0" borderId="23" xfId="5" applyNumberFormat="1" applyFont="1" applyBorder="1" applyAlignment="1">
      <alignment horizontal="right" vertical="center" wrapText="1"/>
    </xf>
    <xf numFmtId="3" fontId="5" fillId="0" borderId="18" xfId="5" applyNumberFormat="1" applyFont="1" applyBorder="1" applyAlignment="1">
      <alignment vertical="center" wrapText="1"/>
    </xf>
    <xf numFmtId="3" fontId="5" fillId="0" borderId="20" xfId="5" applyNumberFormat="1" applyFont="1" applyBorder="1" applyAlignment="1">
      <alignment vertical="center" wrapText="1"/>
    </xf>
    <xf numFmtId="3" fontId="5" fillId="0" borderId="37" xfId="5" applyNumberFormat="1" applyFont="1" applyBorder="1" applyAlignment="1">
      <alignment vertical="center" wrapText="1"/>
    </xf>
    <xf numFmtId="3" fontId="5" fillId="0" borderId="23" xfId="5" applyNumberFormat="1" applyFont="1" applyBorder="1" applyAlignment="1">
      <alignment vertical="center" wrapText="1"/>
    </xf>
    <xf numFmtId="0" fontId="4" fillId="0" borderId="55" xfId="5" applyFont="1" applyBorder="1" applyAlignment="1">
      <alignment horizontal="distributed" vertical="center" wrapText="1" justifyLastLine="1"/>
    </xf>
    <xf numFmtId="0" fontId="5" fillId="0" borderId="22" xfId="5" applyFont="1" applyBorder="1" applyAlignment="1">
      <alignment vertical="center" wrapText="1"/>
    </xf>
    <xf numFmtId="0" fontId="5" fillId="0" borderId="21" xfId="5" applyFont="1" applyBorder="1" applyAlignment="1">
      <alignment vertical="center" wrapText="1"/>
    </xf>
    <xf numFmtId="0" fontId="5" fillId="0" borderId="37" xfId="5" applyFont="1" applyBorder="1" applyAlignment="1">
      <alignment vertical="center" wrapText="1"/>
    </xf>
    <xf numFmtId="0" fontId="5" fillId="0" borderId="23" xfId="5" applyFont="1" applyBorder="1" applyAlignment="1">
      <alignment vertical="center" wrapText="1"/>
    </xf>
    <xf numFmtId="3" fontId="5" fillId="0" borderId="22" xfId="5" applyNumberFormat="1" applyFont="1" applyBorder="1" applyAlignment="1">
      <alignment vertical="center" wrapText="1"/>
    </xf>
    <xf numFmtId="3" fontId="5" fillId="0" borderId="21" xfId="5" applyNumberFormat="1" applyFont="1" applyBorder="1" applyAlignment="1">
      <alignment vertical="center" wrapText="1"/>
    </xf>
    <xf numFmtId="0" fontId="5" fillId="0" borderId="20" xfId="5" applyFont="1" applyBorder="1" applyAlignment="1">
      <alignment vertical="center" wrapText="1"/>
    </xf>
    <xf numFmtId="0" fontId="5" fillId="0" borderId="28" xfId="5" applyFont="1" applyBorder="1" applyAlignment="1">
      <alignment vertical="center" wrapText="1"/>
    </xf>
    <xf numFmtId="0" fontId="5" fillId="0" borderId="29" xfId="5" applyFont="1" applyBorder="1" applyAlignment="1">
      <alignment vertical="center" wrapText="1"/>
    </xf>
    <xf numFmtId="0" fontId="5" fillId="0" borderId="63" xfId="5" applyFont="1" applyBorder="1" applyAlignment="1">
      <alignment vertical="center" wrapText="1"/>
    </xf>
    <xf numFmtId="0" fontId="5" fillId="0" borderId="98" xfId="5" applyFont="1" applyBorder="1" applyAlignment="1">
      <alignment vertical="center" wrapText="1"/>
    </xf>
    <xf numFmtId="0" fontId="5" fillId="0" borderId="69" xfId="5" applyFont="1" applyBorder="1" applyAlignment="1">
      <alignment vertical="center" wrapText="1"/>
    </xf>
    <xf numFmtId="0" fontId="5" fillId="0" borderId="68" xfId="5" applyFont="1" applyBorder="1" applyAlignment="1">
      <alignment vertical="center" wrapText="1"/>
    </xf>
    <xf numFmtId="0" fontId="5" fillId="0" borderId="33" xfId="5" applyFont="1" applyBorder="1" applyAlignment="1">
      <alignment vertical="center" wrapText="1"/>
    </xf>
  </cellXfs>
  <cellStyles count="7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標準_Sheet1" xf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theme" Target="theme/theme1.xml" /><Relationship Id="rId18" Type="http://schemas.openxmlformats.org/officeDocument/2006/relationships/sharedStrings" Target="sharedStrings.xml" /><Relationship Id="rId1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4"/>
  <sheetViews>
    <sheetView zoomScale="110" zoomScaleNormal="110" zoomScaleSheetLayoutView="115" workbookViewId="0">
      <selection activeCell="A21" sqref="A21:H21"/>
    </sheetView>
  </sheetViews>
  <sheetFormatPr defaultRowHeight="10.5"/>
  <cols>
    <col min="1" max="1" width="11.875" style="1" customWidth="1"/>
    <col min="2" max="8" width="11.125" style="1" customWidth="1"/>
    <col min="9" max="16384" width="9" style="1" customWidth="1"/>
  </cols>
  <sheetData>
    <row r="1" spans="1:8" s="2" customFormat="1" ht="20.100000000000001" customHeight="1">
      <c r="A1" s="6" t="s">
        <v>12</v>
      </c>
      <c r="B1" s="6"/>
      <c r="C1" s="6"/>
      <c r="D1" s="6"/>
      <c r="E1" s="6"/>
      <c r="F1" s="6"/>
      <c r="G1" s="6"/>
      <c r="H1" s="6"/>
    </row>
    <row r="2" spans="1:8" s="3" customFormat="1" ht="15" customHeight="1">
      <c r="A2" s="7" t="s">
        <v>214</v>
      </c>
      <c r="B2" s="3"/>
      <c r="C2" s="3"/>
      <c r="D2" s="3"/>
      <c r="E2" s="3"/>
      <c r="F2" s="3"/>
      <c r="G2" s="52" t="s">
        <v>22</v>
      </c>
      <c r="H2" s="52"/>
    </row>
    <row r="3" spans="1:8" s="4" customFormat="1" ht="24.95" customHeight="1">
      <c r="A3" s="8" t="s">
        <v>37</v>
      </c>
      <c r="B3" s="18" t="s">
        <v>15</v>
      </c>
      <c r="C3" s="31"/>
      <c r="D3" s="18" t="s">
        <v>1</v>
      </c>
      <c r="E3" s="31"/>
      <c r="F3" s="18" t="s">
        <v>33</v>
      </c>
      <c r="G3" s="18" t="s">
        <v>19</v>
      </c>
      <c r="H3" s="61" t="s">
        <v>2</v>
      </c>
    </row>
    <row r="4" spans="1:8" s="4" customFormat="1" ht="24.95" customHeight="1">
      <c r="A4" s="9"/>
      <c r="B4" s="19" t="s">
        <v>43</v>
      </c>
      <c r="C4" s="19" t="s">
        <v>47</v>
      </c>
      <c r="D4" s="19" t="s">
        <v>43</v>
      </c>
      <c r="E4" s="19" t="s">
        <v>47</v>
      </c>
      <c r="F4" s="50" t="s">
        <v>49</v>
      </c>
      <c r="G4" s="50" t="s">
        <v>49</v>
      </c>
      <c r="H4" s="62"/>
    </row>
    <row r="5" spans="1:8" s="4" customFormat="1" ht="20.100000000000001" customHeight="1">
      <c r="A5" s="10" t="s">
        <v>287</v>
      </c>
      <c r="B5" s="20">
        <v>10</v>
      </c>
      <c r="C5" s="32">
        <v>1106</v>
      </c>
      <c r="D5" s="41">
        <v>5</v>
      </c>
      <c r="E5" s="41">
        <v>40</v>
      </c>
      <c r="F5" s="41">
        <v>49</v>
      </c>
      <c r="G5" s="53">
        <v>35</v>
      </c>
      <c r="H5" s="63">
        <v>0</v>
      </c>
    </row>
    <row r="6" spans="1:8" s="4" customFormat="1" ht="20.100000000000001" customHeight="1">
      <c r="A6" s="10">
        <v>20</v>
      </c>
      <c r="B6" s="20">
        <v>10</v>
      </c>
      <c r="C6" s="32">
        <v>1106</v>
      </c>
      <c r="D6" s="41">
        <v>4</v>
      </c>
      <c r="E6" s="41">
        <v>38</v>
      </c>
      <c r="F6" s="41">
        <v>51</v>
      </c>
      <c r="G6" s="53">
        <v>35</v>
      </c>
      <c r="H6" s="63">
        <v>0</v>
      </c>
    </row>
    <row r="7" spans="1:8" s="4" customFormat="1" ht="20.100000000000001" customHeight="1">
      <c r="A7" s="10">
        <v>21</v>
      </c>
      <c r="B7" s="20">
        <v>10</v>
      </c>
      <c r="C7" s="32">
        <v>1106</v>
      </c>
      <c r="D7" s="41">
        <v>3</v>
      </c>
      <c r="E7" s="41">
        <v>32</v>
      </c>
      <c r="F7" s="41">
        <v>50</v>
      </c>
      <c r="G7" s="53">
        <v>35</v>
      </c>
      <c r="H7" s="63">
        <v>0</v>
      </c>
    </row>
    <row r="8" spans="1:8" s="4" customFormat="1" ht="20.100000000000001" customHeight="1">
      <c r="A8" s="10">
        <v>22</v>
      </c>
      <c r="B8" s="20">
        <v>10</v>
      </c>
      <c r="C8" s="33">
        <v>1101</v>
      </c>
      <c r="D8" s="41">
        <v>3</v>
      </c>
      <c r="E8" s="41">
        <v>32</v>
      </c>
      <c r="F8" s="41">
        <v>49</v>
      </c>
      <c r="G8" s="53">
        <v>34</v>
      </c>
      <c r="H8" s="63">
        <v>0</v>
      </c>
    </row>
    <row r="9" spans="1:8" s="4" customFormat="1" ht="20.100000000000001" customHeight="1">
      <c r="A9" s="10">
        <v>23</v>
      </c>
      <c r="B9" s="21">
        <v>10</v>
      </c>
      <c r="C9" s="33">
        <v>1101</v>
      </c>
      <c r="D9" s="42">
        <v>3</v>
      </c>
      <c r="E9" s="33">
        <v>32</v>
      </c>
      <c r="F9" s="51">
        <v>48</v>
      </c>
      <c r="G9" s="53">
        <v>36</v>
      </c>
      <c r="H9" s="63">
        <v>0</v>
      </c>
    </row>
    <row r="10" spans="1:8" s="4" customFormat="1" ht="20.100000000000001" customHeight="1">
      <c r="A10" s="10">
        <v>24</v>
      </c>
      <c r="B10" s="21">
        <v>10</v>
      </c>
      <c r="C10" s="33">
        <v>1083</v>
      </c>
      <c r="D10" s="33">
        <v>3</v>
      </c>
      <c r="E10" s="33">
        <v>32</v>
      </c>
      <c r="F10" s="33">
        <v>50</v>
      </c>
      <c r="G10" s="53">
        <v>36</v>
      </c>
      <c r="H10" s="63">
        <v>0</v>
      </c>
    </row>
    <row r="11" spans="1:8" s="4" customFormat="1" ht="20.100000000000001" customHeight="1">
      <c r="A11" s="11">
        <v>25</v>
      </c>
      <c r="B11" s="22">
        <v>10</v>
      </c>
      <c r="C11" s="34">
        <v>1081</v>
      </c>
      <c r="D11" s="43">
        <v>3</v>
      </c>
      <c r="E11" s="43">
        <v>32</v>
      </c>
      <c r="F11" s="43">
        <v>50</v>
      </c>
      <c r="G11" s="53">
        <v>36</v>
      </c>
      <c r="H11" s="64">
        <v>0</v>
      </c>
    </row>
    <row r="12" spans="1:8" s="3" customFormat="1" ht="20.100000000000001" customHeight="1">
      <c r="A12" s="12">
        <v>26</v>
      </c>
      <c r="B12" s="23">
        <v>10</v>
      </c>
      <c r="C12" s="35">
        <v>1081</v>
      </c>
      <c r="D12" s="44">
        <v>3</v>
      </c>
      <c r="E12" s="44">
        <v>32</v>
      </c>
      <c r="F12" s="44">
        <v>50</v>
      </c>
      <c r="G12" s="54">
        <v>36</v>
      </c>
      <c r="H12" s="65">
        <v>0</v>
      </c>
    </row>
    <row r="13" spans="1:8" s="3" customFormat="1" ht="20.100000000000001" customHeight="1">
      <c r="A13" s="13">
        <v>27</v>
      </c>
      <c r="B13" s="24">
        <v>10</v>
      </c>
      <c r="C13" s="36">
        <v>1081</v>
      </c>
      <c r="D13" s="45">
        <v>3</v>
      </c>
      <c r="E13" s="45">
        <v>32</v>
      </c>
      <c r="F13" s="45">
        <v>50</v>
      </c>
      <c r="G13" s="55">
        <v>35</v>
      </c>
      <c r="H13" s="66">
        <v>0</v>
      </c>
    </row>
    <row r="14" spans="1:8" s="3" customFormat="1" ht="20.100000000000001" customHeight="1">
      <c r="A14" s="14">
        <v>28</v>
      </c>
      <c r="B14" s="25">
        <v>10</v>
      </c>
      <c r="C14" s="37">
        <v>1055</v>
      </c>
      <c r="D14" s="46">
        <v>3</v>
      </c>
      <c r="E14" s="46">
        <v>32</v>
      </c>
      <c r="F14" s="46">
        <v>49</v>
      </c>
      <c r="G14" s="56">
        <v>36</v>
      </c>
      <c r="H14" s="67">
        <v>0</v>
      </c>
    </row>
    <row r="15" spans="1:8" s="3" customFormat="1" ht="20.100000000000001" customHeight="1">
      <c r="A15" s="14">
        <v>29</v>
      </c>
      <c r="B15" s="25">
        <v>8</v>
      </c>
      <c r="C15" s="37">
        <v>939</v>
      </c>
      <c r="D15" s="46">
        <v>3</v>
      </c>
      <c r="E15" s="46">
        <v>32</v>
      </c>
      <c r="F15" s="46">
        <v>49</v>
      </c>
      <c r="G15" s="56">
        <v>37</v>
      </c>
      <c r="H15" s="67">
        <v>0</v>
      </c>
    </row>
    <row r="16" spans="1:8" s="3" customFormat="1" ht="20.100000000000001" customHeight="1">
      <c r="A16" s="14">
        <v>30</v>
      </c>
      <c r="B16" s="25">
        <v>8</v>
      </c>
      <c r="C16" s="37">
        <v>939</v>
      </c>
      <c r="D16" s="46">
        <v>3</v>
      </c>
      <c r="E16" s="46">
        <v>32</v>
      </c>
      <c r="F16" s="46">
        <v>49</v>
      </c>
      <c r="G16" s="56">
        <v>36</v>
      </c>
      <c r="H16" s="67">
        <v>0</v>
      </c>
    </row>
    <row r="17" spans="1:8" s="3" customFormat="1" ht="20.100000000000001" customHeight="1">
      <c r="A17" s="15" t="s">
        <v>272</v>
      </c>
      <c r="B17" s="26">
        <v>7</v>
      </c>
      <c r="C17" s="38">
        <v>751</v>
      </c>
      <c r="D17" s="47">
        <v>3</v>
      </c>
      <c r="E17" s="47">
        <v>32</v>
      </c>
      <c r="F17" s="47">
        <v>47</v>
      </c>
      <c r="G17" s="57">
        <v>36</v>
      </c>
      <c r="H17" s="68">
        <v>0</v>
      </c>
    </row>
    <row r="18" spans="1:8" s="3" customFormat="1" ht="20.100000000000001" customHeight="1">
      <c r="A18" s="15">
        <v>2</v>
      </c>
      <c r="B18" s="26">
        <v>7</v>
      </c>
      <c r="C18" s="38">
        <v>751</v>
      </c>
      <c r="D18" s="47">
        <v>3</v>
      </c>
      <c r="E18" s="47">
        <v>32</v>
      </c>
      <c r="F18" s="47">
        <v>48</v>
      </c>
      <c r="G18" s="57">
        <v>36</v>
      </c>
      <c r="H18" s="68">
        <v>0</v>
      </c>
    </row>
    <row r="19" spans="1:8" s="3" customFormat="1" ht="20.100000000000001" customHeight="1">
      <c r="A19" s="16">
        <v>3</v>
      </c>
      <c r="B19" s="27">
        <v>7</v>
      </c>
      <c r="C19" s="39">
        <v>751</v>
      </c>
      <c r="D19" s="48">
        <v>3</v>
      </c>
      <c r="E19" s="48">
        <v>32</v>
      </c>
      <c r="F19" s="48">
        <v>46</v>
      </c>
      <c r="G19" s="58">
        <v>35</v>
      </c>
      <c r="H19" s="69">
        <v>0</v>
      </c>
    </row>
    <row r="20" spans="1:8" s="3" customFormat="1" ht="20.100000000000001" customHeight="1">
      <c r="A20" s="16">
        <v>4</v>
      </c>
      <c r="B20" s="28">
        <v>7</v>
      </c>
      <c r="C20" s="39">
        <v>751</v>
      </c>
      <c r="D20" s="39">
        <v>3</v>
      </c>
      <c r="E20" s="39">
        <v>32</v>
      </c>
      <c r="F20" s="39">
        <v>45</v>
      </c>
      <c r="G20" s="58">
        <v>35</v>
      </c>
      <c r="H20" s="69">
        <v>0</v>
      </c>
    </row>
    <row r="21" spans="1:8" s="3" customFormat="1" ht="20.100000000000001" customHeight="1">
      <c r="A21" s="13">
        <v>5</v>
      </c>
      <c r="B21" s="29">
        <v>7</v>
      </c>
      <c r="C21" s="35">
        <v>751</v>
      </c>
      <c r="D21" s="35">
        <v>3</v>
      </c>
      <c r="E21" s="35">
        <v>32</v>
      </c>
      <c r="F21" s="35">
        <v>45</v>
      </c>
      <c r="G21" s="54">
        <v>34</v>
      </c>
      <c r="H21" s="65">
        <v>0</v>
      </c>
    </row>
    <row r="22" spans="1:8" s="3" customFormat="1" ht="20.100000000000001" customHeight="1">
      <c r="A22" s="17">
        <v>6</v>
      </c>
      <c r="B22" s="30"/>
      <c r="C22" s="40"/>
      <c r="D22" s="49"/>
      <c r="E22" s="49"/>
      <c r="F22" s="49"/>
      <c r="G22" s="59"/>
      <c r="H22" s="70"/>
    </row>
    <row r="23" spans="1:8" s="5" customFormat="1" ht="15" customHeight="1">
      <c r="A23" s="3"/>
      <c r="B23" s="3"/>
      <c r="C23" s="3"/>
      <c r="D23" s="3"/>
      <c r="E23" s="3"/>
      <c r="F23" s="3"/>
      <c r="G23" s="60" t="s">
        <v>235</v>
      </c>
      <c r="H23" s="60"/>
    </row>
    <row r="24" spans="1:8" ht="12">
      <c r="A24" s="3"/>
    </row>
  </sheetData>
  <protectedRanges>
    <protectedRange sqref="B11:E11 D2:E10 F5:F12 C4:C10 F3:G4 C12:E12 D13:F13 A2:B13 H3:H13" name="範囲1_2"/>
    <protectedRange sqref="C13" name="範囲1_7_2"/>
    <protectedRange sqref="H14:H22 D14:F22 A14:B22" name="範囲1_2_1_1"/>
    <protectedRange sqref="C14:C22" name="範囲1_7_2_1_1"/>
  </protectedRanges>
  <mergeCells count="7">
    <mergeCell ref="A1:H1"/>
    <mergeCell ref="G2:H2"/>
    <mergeCell ref="B3:C3"/>
    <mergeCell ref="D3:E3"/>
    <mergeCell ref="G23:H23"/>
    <mergeCell ref="A3:A4"/>
    <mergeCell ref="H3:H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8" fitToWidth="1" fitToHeight="1" orientation="portrait" usePrinterDefaults="1" horizontalDpi="300" verticalDpi="300" r:id="rId1"/>
  <headerFooter alignWithMargins="0">
    <oddFooter xml:space="preserve">&amp;C&amp;"HGｺﾞｼｯｸM,ﾒﾃﾞｨｳﾑ"&amp;11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31"/>
  <sheetViews>
    <sheetView topLeftCell="A22" zoomScaleSheetLayoutView="100" workbookViewId="0">
      <selection activeCell="O109" sqref="O109"/>
    </sheetView>
  </sheetViews>
  <sheetFormatPr defaultRowHeight="10.5"/>
  <cols>
    <col min="1" max="1" width="11.875" style="1" customWidth="1"/>
    <col min="2" max="12" width="6.625" style="1" customWidth="1"/>
    <col min="13" max="204" width="9" style="1" customWidth="1"/>
    <col min="205" max="205" width="10" style="1" customWidth="1"/>
    <col min="206" max="206" width="5.75" style="1" customWidth="1"/>
    <col min="207" max="207" width="5.125" style="1" customWidth="1"/>
    <col min="208" max="208" width="6.25" style="1" customWidth="1"/>
    <col min="209" max="209" width="7.125" style="1" customWidth="1"/>
    <col min="210" max="210" width="6.75" style="1" customWidth="1"/>
    <col min="211" max="211" width="6.25" style="1" customWidth="1"/>
    <col min="212" max="213" width="6.125" style="1" customWidth="1"/>
    <col min="214" max="214" width="6.25" style="1" customWidth="1"/>
    <col min="215" max="215" width="5.625" style="1" customWidth="1"/>
    <col min="216" max="216" width="5.125" style="1" customWidth="1"/>
    <col min="217" max="217" width="5.75" style="1" customWidth="1"/>
    <col min="218" max="218" width="5.875" style="1" customWidth="1"/>
    <col min="219" max="219" width="5.75" style="1" customWidth="1"/>
    <col min="220" max="220" width="6.375" style="1" customWidth="1"/>
    <col min="221" max="221" width="5.5" style="1" customWidth="1"/>
    <col min="222" max="222" width="5.75" style="1" customWidth="1"/>
    <col min="223" max="223" width="6.25" style="1" customWidth="1"/>
    <col min="224" max="224" width="5.875" style="1" customWidth="1"/>
    <col min="225" max="225" width="6.875" style="1" customWidth="1"/>
    <col min="226" max="226" width="5.875" style="1" customWidth="1"/>
    <col min="227" max="227" width="7.375" style="1" customWidth="1"/>
    <col min="228" max="228" width="6.375" style="1" customWidth="1"/>
    <col min="229" max="231" width="5.625" style="1" customWidth="1"/>
    <col min="232" max="233" width="4.5" style="1" customWidth="1"/>
    <col min="234" max="460" width="9" style="1" customWidth="1"/>
    <col min="461" max="461" width="10" style="1" customWidth="1"/>
    <col min="462" max="462" width="5.75" style="1" customWidth="1"/>
    <col min="463" max="463" width="5.125" style="1" customWidth="1"/>
    <col min="464" max="464" width="6.25" style="1" customWidth="1"/>
    <col min="465" max="465" width="7.125" style="1" customWidth="1"/>
    <col min="466" max="466" width="6.75" style="1" customWidth="1"/>
    <col min="467" max="467" width="6.25" style="1" customWidth="1"/>
    <col min="468" max="469" width="6.125" style="1" customWidth="1"/>
    <col min="470" max="470" width="6.25" style="1" customWidth="1"/>
    <col min="471" max="471" width="5.625" style="1" customWidth="1"/>
    <col min="472" max="472" width="5.125" style="1" customWidth="1"/>
    <col min="473" max="473" width="5.75" style="1" customWidth="1"/>
    <col min="474" max="474" width="5.875" style="1" customWidth="1"/>
    <col min="475" max="475" width="5.75" style="1" customWidth="1"/>
    <col min="476" max="476" width="6.375" style="1" customWidth="1"/>
    <col min="477" max="477" width="5.5" style="1" customWidth="1"/>
    <col min="478" max="478" width="5.75" style="1" customWidth="1"/>
    <col min="479" max="479" width="6.25" style="1" customWidth="1"/>
    <col min="480" max="480" width="5.875" style="1" customWidth="1"/>
    <col min="481" max="481" width="6.875" style="1" customWidth="1"/>
    <col min="482" max="482" width="5.875" style="1" customWidth="1"/>
    <col min="483" max="483" width="7.375" style="1" customWidth="1"/>
    <col min="484" max="484" width="6.375" style="1" customWidth="1"/>
    <col min="485" max="487" width="5.625" style="1" customWidth="1"/>
    <col min="488" max="489" width="4.5" style="1" customWidth="1"/>
    <col min="490" max="716" width="9" style="1" customWidth="1"/>
    <col min="717" max="717" width="10" style="1" customWidth="1"/>
    <col min="718" max="718" width="5.75" style="1" customWidth="1"/>
    <col min="719" max="719" width="5.125" style="1" customWidth="1"/>
    <col min="720" max="720" width="6.25" style="1" customWidth="1"/>
    <col min="721" max="721" width="7.125" style="1" customWidth="1"/>
    <col min="722" max="722" width="6.75" style="1" customWidth="1"/>
    <col min="723" max="723" width="6.25" style="1" customWidth="1"/>
    <col min="724" max="725" width="6.125" style="1" customWidth="1"/>
    <col min="726" max="726" width="6.25" style="1" customWidth="1"/>
    <col min="727" max="727" width="5.625" style="1" customWidth="1"/>
    <col min="728" max="728" width="5.125" style="1" customWidth="1"/>
    <col min="729" max="729" width="5.75" style="1" customWidth="1"/>
    <col min="730" max="730" width="5.875" style="1" customWidth="1"/>
    <col min="731" max="731" width="5.75" style="1" customWidth="1"/>
    <col min="732" max="732" width="6.375" style="1" customWidth="1"/>
    <col min="733" max="733" width="5.5" style="1" customWidth="1"/>
    <col min="734" max="734" width="5.75" style="1" customWidth="1"/>
    <col min="735" max="735" width="6.25" style="1" customWidth="1"/>
    <col min="736" max="736" width="5.875" style="1" customWidth="1"/>
    <col min="737" max="737" width="6.875" style="1" customWidth="1"/>
    <col min="738" max="738" width="5.875" style="1" customWidth="1"/>
    <col min="739" max="739" width="7.375" style="1" customWidth="1"/>
    <col min="740" max="740" width="6.375" style="1" customWidth="1"/>
    <col min="741" max="743" width="5.625" style="1" customWidth="1"/>
    <col min="744" max="745" width="4.5" style="1" customWidth="1"/>
    <col min="746" max="972" width="9" style="1" customWidth="1"/>
    <col min="973" max="973" width="10" style="1" customWidth="1"/>
    <col min="974" max="974" width="5.75" style="1" customWidth="1"/>
    <col min="975" max="975" width="5.125" style="1" customWidth="1"/>
    <col min="976" max="976" width="6.25" style="1" customWidth="1"/>
    <col min="977" max="977" width="7.125" style="1" customWidth="1"/>
    <col min="978" max="978" width="6.75" style="1" customWidth="1"/>
    <col min="979" max="979" width="6.25" style="1" customWidth="1"/>
    <col min="980" max="981" width="6.125" style="1" customWidth="1"/>
    <col min="982" max="982" width="6.25" style="1" customWidth="1"/>
    <col min="983" max="983" width="5.625" style="1" customWidth="1"/>
    <col min="984" max="984" width="5.125" style="1" customWidth="1"/>
    <col min="985" max="985" width="5.75" style="1" customWidth="1"/>
    <col min="986" max="986" width="5.875" style="1" customWidth="1"/>
    <col min="987" max="987" width="5.75" style="1" customWidth="1"/>
    <col min="988" max="988" width="6.375" style="1" customWidth="1"/>
    <col min="989" max="989" width="5.5" style="1" customWidth="1"/>
    <col min="990" max="990" width="5.75" style="1" customWidth="1"/>
    <col min="991" max="991" width="6.25" style="1" customWidth="1"/>
    <col min="992" max="992" width="5.875" style="1" customWidth="1"/>
    <col min="993" max="993" width="6.875" style="1" customWidth="1"/>
    <col min="994" max="994" width="5.875" style="1" customWidth="1"/>
    <col min="995" max="995" width="7.375" style="1" customWidth="1"/>
    <col min="996" max="996" width="6.375" style="1" customWidth="1"/>
    <col min="997" max="999" width="5.625" style="1" customWidth="1"/>
    <col min="1000" max="1001" width="4.5" style="1" customWidth="1"/>
    <col min="1002" max="1228" width="9" style="1" customWidth="1"/>
    <col min="1229" max="1229" width="10" style="1" customWidth="1"/>
    <col min="1230" max="1230" width="5.75" style="1" customWidth="1"/>
    <col min="1231" max="1231" width="5.125" style="1" customWidth="1"/>
    <col min="1232" max="1232" width="6.25" style="1" customWidth="1"/>
    <col min="1233" max="1233" width="7.125" style="1" customWidth="1"/>
    <col min="1234" max="1234" width="6.75" style="1" customWidth="1"/>
    <col min="1235" max="1235" width="6.25" style="1" customWidth="1"/>
    <col min="1236" max="1237" width="6.125" style="1" customWidth="1"/>
    <col min="1238" max="1238" width="6.25" style="1" customWidth="1"/>
    <col min="1239" max="1239" width="5.625" style="1" customWidth="1"/>
    <col min="1240" max="1240" width="5.125" style="1" customWidth="1"/>
    <col min="1241" max="1241" width="5.75" style="1" customWidth="1"/>
    <col min="1242" max="1242" width="5.875" style="1" customWidth="1"/>
    <col min="1243" max="1243" width="5.75" style="1" customWidth="1"/>
    <col min="1244" max="1244" width="6.375" style="1" customWidth="1"/>
    <col min="1245" max="1245" width="5.5" style="1" customWidth="1"/>
    <col min="1246" max="1246" width="5.75" style="1" customWidth="1"/>
    <col min="1247" max="1247" width="6.25" style="1" customWidth="1"/>
    <col min="1248" max="1248" width="5.875" style="1" customWidth="1"/>
    <col min="1249" max="1249" width="6.875" style="1" customWidth="1"/>
    <col min="1250" max="1250" width="5.875" style="1" customWidth="1"/>
    <col min="1251" max="1251" width="7.375" style="1" customWidth="1"/>
    <col min="1252" max="1252" width="6.375" style="1" customWidth="1"/>
    <col min="1253" max="1255" width="5.625" style="1" customWidth="1"/>
    <col min="1256" max="1257" width="4.5" style="1" customWidth="1"/>
    <col min="1258" max="1484" width="9" style="1" customWidth="1"/>
    <col min="1485" max="1485" width="10" style="1" customWidth="1"/>
    <col min="1486" max="1486" width="5.75" style="1" customWidth="1"/>
    <col min="1487" max="1487" width="5.125" style="1" customWidth="1"/>
    <col min="1488" max="1488" width="6.25" style="1" customWidth="1"/>
    <col min="1489" max="1489" width="7.125" style="1" customWidth="1"/>
    <col min="1490" max="1490" width="6.75" style="1" customWidth="1"/>
    <col min="1491" max="1491" width="6.25" style="1" customWidth="1"/>
    <col min="1492" max="1493" width="6.125" style="1" customWidth="1"/>
    <col min="1494" max="1494" width="6.25" style="1" customWidth="1"/>
    <col min="1495" max="1495" width="5.625" style="1" customWidth="1"/>
    <col min="1496" max="1496" width="5.125" style="1" customWidth="1"/>
    <col min="1497" max="1497" width="5.75" style="1" customWidth="1"/>
    <col min="1498" max="1498" width="5.875" style="1" customWidth="1"/>
    <col min="1499" max="1499" width="5.75" style="1" customWidth="1"/>
    <col min="1500" max="1500" width="6.375" style="1" customWidth="1"/>
    <col min="1501" max="1501" width="5.5" style="1" customWidth="1"/>
    <col min="1502" max="1502" width="5.75" style="1" customWidth="1"/>
    <col min="1503" max="1503" width="6.25" style="1" customWidth="1"/>
    <col min="1504" max="1504" width="5.875" style="1" customWidth="1"/>
    <col min="1505" max="1505" width="6.875" style="1" customWidth="1"/>
    <col min="1506" max="1506" width="5.875" style="1" customWidth="1"/>
    <col min="1507" max="1507" width="7.375" style="1" customWidth="1"/>
    <col min="1508" max="1508" width="6.375" style="1" customWidth="1"/>
    <col min="1509" max="1511" width="5.625" style="1" customWidth="1"/>
    <col min="1512" max="1513" width="4.5" style="1" customWidth="1"/>
    <col min="1514" max="1740" width="9" style="1" customWidth="1"/>
    <col min="1741" max="1741" width="10" style="1" customWidth="1"/>
    <col min="1742" max="1742" width="5.75" style="1" customWidth="1"/>
    <col min="1743" max="1743" width="5.125" style="1" customWidth="1"/>
    <col min="1744" max="1744" width="6.25" style="1" customWidth="1"/>
    <col min="1745" max="1745" width="7.125" style="1" customWidth="1"/>
    <col min="1746" max="1746" width="6.75" style="1" customWidth="1"/>
    <col min="1747" max="1747" width="6.25" style="1" customWidth="1"/>
    <col min="1748" max="1749" width="6.125" style="1" customWidth="1"/>
    <col min="1750" max="1750" width="6.25" style="1" customWidth="1"/>
    <col min="1751" max="1751" width="5.625" style="1" customWidth="1"/>
    <col min="1752" max="1752" width="5.125" style="1" customWidth="1"/>
    <col min="1753" max="1753" width="5.75" style="1" customWidth="1"/>
    <col min="1754" max="1754" width="5.875" style="1" customWidth="1"/>
    <col min="1755" max="1755" width="5.75" style="1" customWidth="1"/>
    <col min="1756" max="1756" width="6.375" style="1" customWidth="1"/>
    <col min="1757" max="1757" width="5.5" style="1" customWidth="1"/>
    <col min="1758" max="1758" width="5.75" style="1" customWidth="1"/>
    <col min="1759" max="1759" width="6.25" style="1" customWidth="1"/>
    <col min="1760" max="1760" width="5.875" style="1" customWidth="1"/>
    <col min="1761" max="1761" width="6.875" style="1" customWidth="1"/>
    <col min="1762" max="1762" width="5.875" style="1" customWidth="1"/>
    <col min="1763" max="1763" width="7.375" style="1" customWidth="1"/>
    <col min="1764" max="1764" width="6.375" style="1" customWidth="1"/>
    <col min="1765" max="1767" width="5.625" style="1" customWidth="1"/>
    <col min="1768" max="1769" width="4.5" style="1" customWidth="1"/>
    <col min="1770" max="1996" width="9" style="1" customWidth="1"/>
    <col min="1997" max="1997" width="10" style="1" customWidth="1"/>
    <col min="1998" max="1998" width="5.75" style="1" customWidth="1"/>
    <col min="1999" max="1999" width="5.125" style="1" customWidth="1"/>
    <col min="2000" max="2000" width="6.25" style="1" customWidth="1"/>
    <col min="2001" max="2001" width="7.125" style="1" customWidth="1"/>
    <col min="2002" max="2002" width="6.75" style="1" customWidth="1"/>
    <col min="2003" max="2003" width="6.25" style="1" customWidth="1"/>
    <col min="2004" max="2005" width="6.125" style="1" customWidth="1"/>
    <col min="2006" max="2006" width="6.25" style="1" customWidth="1"/>
    <col min="2007" max="2007" width="5.625" style="1" customWidth="1"/>
    <col min="2008" max="2008" width="5.125" style="1" customWidth="1"/>
    <col min="2009" max="2009" width="5.75" style="1" customWidth="1"/>
    <col min="2010" max="2010" width="5.875" style="1" customWidth="1"/>
    <col min="2011" max="2011" width="5.75" style="1" customWidth="1"/>
    <col min="2012" max="2012" width="6.375" style="1" customWidth="1"/>
    <col min="2013" max="2013" width="5.5" style="1" customWidth="1"/>
    <col min="2014" max="2014" width="5.75" style="1" customWidth="1"/>
    <col min="2015" max="2015" width="6.25" style="1" customWidth="1"/>
    <col min="2016" max="2016" width="5.875" style="1" customWidth="1"/>
    <col min="2017" max="2017" width="6.875" style="1" customWidth="1"/>
    <col min="2018" max="2018" width="5.875" style="1" customWidth="1"/>
    <col min="2019" max="2019" width="7.375" style="1" customWidth="1"/>
    <col min="2020" max="2020" width="6.375" style="1" customWidth="1"/>
    <col min="2021" max="2023" width="5.625" style="1" customWidth="1"/>
    <col min="2024" max="2025" width="4.5" style="1" customWidth="1"/>
    <col min="2026" max="2252" width="9" style="1" customWidth="1"/>
    <col min="2253" max="2253" width="10" style="1" customWidth="1"/>
    <col min="2254" max="2254" width="5.75" style="1" customWidth="1"/>
    <col min="2255" max="2255" width="5.125" style="1" customWidth="1"/>
    <col min="2256" max="2256" width="6.25" style="1" customWidth="1"/>
    <col min="2257" max="2257" width="7.125" style="1" customWidth="1"/>
    <col min="2258" max="2258" width="6.75" style="1" customWidth="1"/>
    <col min="2259" max="2259" width="6.25" style="1" customWidth="1"/>
    <col min="2260" max="2261" width="6.125" style="1" customWidth="1"/>
    <col min="2262" max="2262" width="6.25" style="1" customWidth="1"/>
    <col min="2263" max="2263" width="5.625" style="1" customWidth="1"/>
    <col min="2264" max="2264" width="5.125" style="1" customWidth="1"/>
    <col min="2265" max="2265" width="5.75" style="1" customWidth="1"/>
    <col min="2266" max="2266" width="5.875" style="1" customWidth="1"/>
    <col min="2267" max="2267" width="5.75" style="1" customWidth="1"/>
    <col min="2268" max="2268" width="6.375" style="1" customWidth="1"/>
    <col min="2269" max="2269" width="5.5" style="1" customWidth="1"/>
    <col min="2270" max="2270" width="5.75" style="1" customWidth="1"/>
    <col min="2271" max="2271" width="6.25" style="1" customWidth="1"/>
    <col min="2272" max="2272" width="5.875" style="1" customWidth="1"/>
    <col min="2273" max="2273" width="6.875" style="1" customWidth="1"/>
    <col min="2274" max="2274" width="5.875" style="1" customWidth="1"/>
    <col min="2275" max="2275" width="7.375" style="1" customWidth="1"/>
    <col min="2276" max="2276" width="6.375" style="1" customWidth="1"/>
    <col min="2277" max="2279" width="5.625" style="1" customWidth="1"/>
    <col min="2280" max="2281" width="4.5" style="1" customWidth="1"/>
    <col min="2282" max="2508" width="9" style="1" customWidth="1"/>
    <col min="2509" max="2509" width="10" style="1" customWidth="1"/>
    <col min="2510" max="2510" width="5.75" style="1" customWidth="1"/>
    <col min="2511" max="2511" width="5.125" style="1" customWidth="1"/>
    <col min="2512" max="2512" width="6.25" style="1" customWidth="1"/>
    <col min="2513" max="2513" width="7.125" style="1" customWidth="1"/>
    <col min="2514" max="2514" width="6.75" style="1" customWidth="1"/>
    <col min="2515" max="2515" width="6.25" style="1" customWidth="1"/>
    <col min="2516" max="2517" width="6.125" style="1" customWidth="1"/>
    <col min="2518" max="2518" width="6.25" style="1" customWidth="1"/>
    <col min="2519" max="2519" width="5.625" style="1" customWidth="1"/>
    <col min="2520" max="2520" width="5.125" style="1" customWidth="1"/>
    <col min="2521" max="2521" width="5.75" style="1" customWidth="1"/>
    <col min="2522" max="2522" width="5.875" style="1" customWidth="1"/>
    <col min="2523" max="2523" width="5.75" style="1" customWidth="1"/>
    <col min="2524" max="2524" width="6.375" style="1" customWidth="1"/>
    <col min="2525" max="2525" width="5.5" style="1" customWidth="1"/>
    <col min="2526" max="2526" width="5.75" style="1" customWidth="1"/>
    <col min="2527" max="2527" width="6.25" style="1" customWidth="1"/>
    <col min="2528" max="2528" width="5.875" style="1" customWidth="1"/>
    <col min="2529" max="2529" width="6.875" style="1" customWidth="1"/>
    <col min="2530" max="2530" width="5.875" style="1" customWidth="1"/>
    <col min="2531" max="2531" width="7.375" style="1" customWidth="1"/>
    <col min="2532" max="2532" width="6.375" style="1" customWidth="1"/>
    <col min="2533" max="2535" width="5.625" style="1" customWidth="1"/>
    <col min="2536" max="2537" width="4.5" style="1" customWidth="1"/>
    <col min="2538" max="2764" width="9" style="1" customWidth="1"/>
    <col min="2765" max="2765" width="10" style="1" customWidth="1"/>
    <col min="2766" max="2766" width="5.75" style="1" customWidth="1"/>
    <col min="2767" max="2767" width="5.125" style="1" customWidth="1"/>
    <col min="2768" max="2768" width="6.25" style="1" customWidth="1"/>
    <col min="2769" max="2769" width="7.125" style="1" customWidth="1"/>
    <col min="2770" max="2770" width="6.75" style="1" customWidth="1"/>
    <col min="2771" max="2771" width="6.25" style="1" customWidth="1"/>
    <col min="2772" max="2773" width="6.125" style="1" customWidth="1"/>
    <col min="2774" max="2774" width="6.25" style="1" customWidth="1"/>
    <col min="2775" max="2775" width="5.625" style="1" customWidth="1"/>
    <col min="2776" max="2776" width="5.125" style="1" customWidth="1"/>
    <col min="2777" max="2777" width="5.75" style="1" customWidth="1"/>
    <col min="2778" max="2778" width="5.875" style="1" customWidth="1"/>
    <col min="2779" max="2779" width="5.75" style="1" customWidth="1"/>
    <col min="2780" max="2780" width="6.375" style="1" customWidth="1"/>
    <col min="2781" max="2781" width="5.5" style="1" customWidth="1"/>
    <col min="2782" max="2782" width="5.75" style="1" customWidth="1"/>
    <col min="2783" max="2783" width="6.25" style="1" customWidth="1"/>
    <col min="2784" max="2784" width="5.875" style="1" customWidth="1"/>
    <col min="2785" max="2785" width="6.875" style="1" customWidth="1"/>
    <col min="2786" max="2786" width="5.875" style="1" customWidth="1"/>
    <col min="2787" max="2787" width="7.375" style="1" customWidth="1"/>
    <col min="2788" max="2788" width="6.375" style="1" customWidth="1"/>
    <col min="2789" max="2791" width="5.625" style="1" customWidth="1"/>
    <col min="2792" max="2793" width="4.5" style="1" customWidth="1"/>
    <col min="2794" max="3020" width="9" style="1" customWidth="1"/>
    <col min="3021" max="3021" width="10" style="1" customWidth="1"/>
    <col min="3022" max="3022" width="5.75" style="1" customWidth="1"/>
    <col min="3023" max="3023" width="5.125" style="1" customWidth="1"/>
    <col min="3024" max="3024" width="6.25" style="1" customWidth="1"/>
    <col min="3025" max="3025" width="7.125" style="1" customWidth="1"/>
    <col min="3026" max="3026" width="6.75" style="1" customWidth="1"/>
    <col min="3027" max="3027" width="6.25" style="1" customWidth="1"/>
    <col min="3028" max="3029" width="6.125" style="1" customWidth="1"/>
    <col min="3030" max="3030" width="6.25" style="1" customWidth="1"/>
    <col min="3031" max="3031" width="5.625" style="1" customWidth="1"/>
    <col min="3032" max="3032" width="5.125" style="1" customWidth="1"/>
    <col min="3033" max="3033" width="5.75" style="1" customWidth="1"/>
    <col min="3034" max="3034" width="5.875" style="1" customWidth="1"/>
    <col min="3035" max="3035" width="5.75" style="1" customWidth="1"/>
    <col min="3036" max="3036" width="6.375" style="1" customWidth="1"/>
    <col min="3037" max="3037" width="5.5" style="1" customWidth="1"/>
    <col min="3038" max="3038" width="5.75" style="1" customWidth="1"/>
    <col min="3039" max="3039" width="6.25" style="1" customWidth="1"/>
    <col min="3040" max="3040" width="5.875" style="1" customWidth="1"/>
    <col min="3041" max="3041" width="6.875" style="1" customWidth="1"/>
    <col min="3042" max="3042" width="5.875" style="1" customWidth="1"/>
    <col min="3043" max="3043" width="7.375" style="1" customWidth="1"/>
    <col min="3044" max="3044" width="6.375" style="1" customWidth="1"/>
    <col min="3045" max="3047" width="5.625" style="1" customWidth="1"/>
    <col min="3048" max="3049" width="4.5" style="1" customWidth="1"/>
    <col min="3050" max="3276" width="9" style="1" customWidth="1"/>
    <col min="3277" max="3277" width="10" style="1" customWidth="1"/>
    <col min="3278" max="3278" width="5.75" style="1" customWidth="1"/>
    <col min="3279" max="3279" width="5.125" style="1" customWidth="1"/>
    <col min="3280" max="3280" width="6.25" style="1" customWidth="1"/>
    <col min="3281" max="3281" width="7.125" style="1" customWidth="1"/>
    <col min="3282" max="3282" width="6.75" style="1" customWidth="1"/>
    <col min="3283" max="3283" width="6.25" style="1" customWidth="1"/>
    <col min="3284" max="3285" width="6.125" style="1" customWidth="1"/>
    <col min="3286" max="3286" width="6.25" style="1" customWidth="1"/>
    <col min="3287" max="3287" width="5.625" style="1" customWidth="1"/>
    <col min="3288" max="3288" width="5.125" style="1" customWidth="1"/>
    <col min="3289" max="3289" width="5.75" style="1" customWidth="1"/>
    <col min="3290" max="3290" width="5.875" style="1" customWidth="1"/>
    <col min="3291" max="3291" width="5.75" style="1" customWidth="1"/>
    <col min="3292" max="3292" width="6.375" style="1" customWidth="1"/>
    <col min="3293" max="3293" width="5.5" style="1" customWidth="1"/>
    <col min="3294" max="3294" width="5.75" style="1" customWidth="1"/>
    <col min="3295" max="3295" width="6.25" style="1" customWidth="1"/>
    <col min="3296" max="3296" width="5.875" style="1" customWidth="1"/>
    <col min="3297" max="3297" width="6.875" style="1" customWidth="1"/>
    <col min="3298" max="3298" width="5.875" style="1" customWidth="1"/>
    <col min="3299" max="3299" width="7.375" style="1" customWidth="1"/>
    <col min="3300" max="3300" width="6.375" style="1" customWidth="1"/>
    <col min="3301" max="3303" width="5.625" style="1" customWidth="1"/>
    <col min="3304" max="3305" width="4.5" style="1" customWidth="1"/>
    <col min="3306" max="3532" width="9" style="1" customWidth="1"/>
    <col min="3533" max="3533" width="10" style="1" customWidth="1"/>
    <col min="3534" max="3534" width="5.75" style="1" customWidth="1"/>
    <col min="3535" max="3535" width="5.125" style="1" customWidth="1"/>
    <col min="3536" max="3536" width="6.25" style="1" customWidth="1"/>
    <col min="3537" max="3537" width="7.125" style="1" customWidth="1"/>
    <col min="3538" max="3538" width="6.75" style="1" customWidth="1"/>
    <col min="3539" max="3539" width="6.25" style="1" customWidth="1"/>
    <col min="3540" max="3541" width="6.125" style="1" customWidth="1"/>
    <col min="3542" max="3542" width="6.25" style="1" customWidth="1"/>
    <col min="3543" max="3543" width="5.625" style="1" customWidth="1"/>
    <col min="3544" max="3544" width="5.125" style="1" customWidth="1"/>
    <col min="3545" max="3545" width="5.75" style="1" customWidth="1"/>
    <col min="3546" max="3546" width="5.875" style="1" customWidth="1"/>
    <col min="3547" max="3547" width="5.75" style="1" customWidth="1"/>
    <col min="3548" max="3548" width="6.375" style="1" customWidth="1"/>
    <col min="3549" max="3549" width="5.5" style="1" customWidth="1"/>
    <col min="3550" max="3550" width="5.75" style="1" customWidth="1"/>
    <col min="3551" max="3551" width="6.25" style="1" customWidth="1"/>
    <col min="3552" max="3552" width="5.875" style="1" customWidth="1"/>
    <col min="3553" max="3553" width="6.875" style="1" customWidth="1"/>
    <col min="3554" max="3554" width="5.875" style="1" customWidth="1"/>
    <col min="3555" max="3555" width="7.375" style="1" customWidth="1"/>
    <col min="3556" max="3556" width="6.375" style="1" customWidth="1"/>
    <col min="3557" max="3559" width="5.625" style="1" customWidth="1"/>
    <col min="3560" max="3561" width="4.5" style="1" customWidth="1"/>
    <col min="3562" max="3788" width="9" style="1" customWidth="1"/>
    <col min="3789" max="3789" width="10" style="1" customWidth="1"/>
    <col min="3790" max="3790" width="5.75" style="1" customWidth="1"/>
    <col min="3791" max="3791" width="5.125" style="1" customWidth="1"/>
    <col min="3792" max="3792" width="6.25" style="1" customWidth="1"/>
    <col min="3793" max="3793" width="7.125" style="1" customWidth="1"/>
    <col min="3794" max="3794" width="6.75" style="1" customWidth="1"/>
    <col min="3795" max="3795" width="6.25" style="1" customWidth="1"/>
    <col min="3796" max="3797" width="6.125" style="1" customWidth="1"/>
    <col min="3798" max="3798" width="6.25" style="1" customWidth="1"/>
    <col min="3799" max="3799" width="5.625" style="1" customWidth="1"/>
    <col min="3800" max="3800" width="5.125" style="1" customWidth="1"/>
    <col min="3801" max="3801" width="5.75" style="1" customWidth="1"/>
    <col min="3802" max="3802" width="5.875" style="1" customWidth="1"/>
    <col min="3803" max="3803" width="5.75" style="1" customWidth="1"/>
    <col min="3804" max="3804" width="6.375" style="1" customWidth="1"/>
    <col min="3805" max="3805" width="5.5" style="1" customWidth="1"/>
    <col min="3806" max="3806" width="5.75" style="1" customWidth="1"/>
    <col min="3807" max="3807" width="6.25" style="1" customWidth="1"/>
    <col min="3808" max="3808" width="5.875" style="1" customWidth="1"/>
    <col min="3809" max="3809" width="6.875" style="1" customWidth="1"/>
    <col min="3810" max="3810" width="5.875" style="1" customWidth="1"/>
    <col min="3811" max="3811" width="7.375" style="1" customWidth="1"/>
    <col min="3812" max="3812" width="6.375" style="1" customWidth="1"/>
    <col min="3813" max="3815" width="5.625" style="1" customWidth="1"/>
    <col min="3816" max="3817" width="4.5" style="1" customWidth="1"/>
    <col min="3818" max="4044" width="9" style="1" customWidth="1"/>
    <col min="4045" max="4045" width="10" style="1" customWidth="1"/>
    <col min="4046" max="4046" width="5.75" style="1" customWidth="1"/>
    <col min="4047" max="4047" width="5.125" style="1" customWidth="1"/>
    <col min="4048" max="4048" width="6.25" style="1" customWidth="1"/>
    <col min="4049" max="4049" width="7.125" style="1" customWidth="1"/>
    <col min="4050" max="4050" width="6.75" style="1" customWidth="1"/>
    <col min="4051" max="4051" width="6.25" style="1" customWidth="1"/>
    <col min="4052" max="4053" width="6.125" style="1" customWidth="1"/>
    <col min="4054" max="4054" width="6.25" style="1" customWidth="1"/>
    <col min="4055" max="4055" width="5.625" style="1" customWidth="1"/>
    <col min="4056" max="4056" width="5.125" style="1" customWidth="1"/>
    <col min="4057" max="4057" width="5.75" style="1" customWidth="1"/>
    <col min="4058" max="4058" width="5.875" style="1" customWidth="1"/>
    <col min="4059" max="4059" width="5.75" style="1" customWidth="1"/>
    <col min="4060" max="4060" width="6.375" style="1" customWidth="1"/>
    <col min="4061" max="4061" width="5.5" style="1" customWidth="1"/>
    <col min="4062" max="4062" width="5.75" style="1" customWidth="1"/>
    <col min="4063" max="4063" width="6.25" style="1" customWidth="1"/>
    <col min="4064" max="4064" width="5.875" style="1" customWidth="1"/>
    <col min="4065" max="4065" width="6.875" style="1" customWidth="1"/>
    <col min="4066" max="4066" width="5.875" style="1" customWidth="1"/>
    <col min="4067" max="4067" width="7.375" style="1" customWidth="1"/>
    <col min="4068" max="4068" width="6.375" style="1" customWidth="1"/>
    <col min="4069" max="4071" width="5.625" style="1" customWidth="1"/>
    <col min="4072" max="4073" width="4.5" style="1" customWidth="1"/>
    <col min="4074" max="4300" width="9" style="1" customWidth="1"/>
    <col min="4301" max="4301" width="10" style="1" customWidth="1"/>
    <col min="4302" max="4302" width="5.75" style="1" customWidth="1"/>
    <col min="4303" max="4303" width="5.125" style="1" customWidth="1"/>
    <col min="4304" max="4304" width="6.25" style="1" customWidth="1"/>
    <col min="4305" max="4305" width="7.125" style="1" customWidth="1"/>
    <col min="4306" max="4306" width="6.75" style="1" customWidth="1"/>
    <col min="4307" max="4307" width="6.25" style="1" customWidth="1"/>
    <col min="4308" max="4309" width="6.125" style="1" customWidth="1"/>
    <col min="4310" max="4310" width="6.25" style="1" customWidth="1"/>
    <col min="4311" max="4311" width="5.625" style="1" customWidth="1"/>
    <col min="4312" max="4312" width="5.125" style="1" customWidth="1"/>
    <col min="4313" max="4313" width="5.75" style="1" customWidth="1"/>
    <col min="4314" max="4314" width="5.875" style="1" customWidth="1"/>
    <col min="4315" max="4315" width="5.75" style="1" customWidth="1"/>
    <col min="4316" max="4316" width="6.375" style="1" customWidth="1"/>
    <col min="4317" max="4317" width="5.5" style="1" customWidth="1"/>
    <col min="4318" max="4318" width="5.75" style="1" customWidth="1"/>
    <col min="4319" max="4319" width="6.25" style="1" customWidth="1"/>
    <col min="4320" max="4320" width="5.875" style="1" customWidth="1"/>
    <col min="4321" max="4321" width="6.875" style="1" customWidth="1"/>
    <col min="4322" max="4322" width="5.875" style="1" customWidth="1"/>
    <col min="4323" max="4323" width="7.375" style="1" customWidth="1"/>
    <col min="4324" max="4324" width="6.375" style="1" customWidth="1"/>
    <col min="4325" max="4327" width="5.625" style="1" customWidth="1"/>
    <col min="4328" max="4329" width="4.5" style="1" customWidth="1"/>
    <col min="4330" max="4556" width="9" style="1" customWidth="1"/>
    <col min="4557" max="4557" width="10" style="1" customWidth="1"/>
    <col min="4558" max="4558" width="5.75" style="1" customWidth="1"/>
    <col min="4559" max="4559" width="5.125" style="1" customWidth="1"/>
    <col min="4560" max="4560" width="6.25" style="1" customWidth="1"/>
    <col min="4561" max="4561" width="7.125" style="1" customWidth="1"/>
    <col min="4562" max="4562" width="6.75" style="1" customWidth="1"/>
    <col min="4563" max="4563" width="6.25" style="1" customWidth="1"/>
    <col min="4564" max="4565" width="6.125" style="1" customWidth="1"/>
    <col min="4566" max="4566" width="6.25" style="1" customWidth="1"/>
    <col min="4567" max="4567" width="5.625" style="1" customWidth="1"/>
    <col min="4568" max="4568" width="5.125" style="1" customWidth="1"/>
    <col min="4569" max="4569" width="5.75" style="1" customWidth="1"/>
    <col min="4570" max="4570" width="5.875" style="1" customWidth="1"/>
    <col min="4571" max="4571" width="5.75" style="1" customWidth="1"/>
    <col min="4572" max="4572" width="6.375" style="1" customWidth="1"/>
    <col min="4573" max="4573" width="5.5" style="1" customWidth="1"/>
    <col min="4574" max="4574" width="5.75" style="1" customWidth="1"/>
    <col min="4575" max="4575" width="6.25" style="1" customWidth="1"/>
    <col min="4576" max="4576" width="5.875" style="1" customWidth="1"/>
    <col min="4577" max="4577" width="6.875" style="1" customWidth="1"/>
    <col min="4578" max="4578" width="5.875" style="1" customWidth="1"/>
    <col min="4579" max="4579" width="7.375" style="1" customWidth="1"/>
    <col min="4580" max="4580" width="6.375" style="1" customWidth="1"/>
    <col min="4581" max="4583" width="5.625" style="1" customWidth="1"/>
    <col min="4584" max="4585" width="4.5" style="1" customWidth="1"/>
    <col min="4586" max="4812" width="9" style="1" customWidth="1"/>
    <col min="4813" max="4813" width="10" style="1" customWidth="1"/>
    <col min="4814" max="4814" width="5.75" style="1" customWidth="1"/>
    <col min="4815" max="4815" width="5.125" style="1" customWidth="1"/>
    <col min="4816" max="4816" width="6.25" style="1" customWidth="1"/>
    <col min="4817" max="4817" width="7.125" style="1" customWidth="1"/>
    <col min="4818" max="4818" width="6.75" style="1" customWidth="1"/>
    <col min="4819" max="4819" width="6.25" style="1" customWidth="1"/>
    <col min="4820" max="4821" width="6.125" style="1" customWidth="1"/>
    <col min="4822" max="4822" width="6.25" style="1" customWidth="1"/>
    <col min="4823" max="4823" width="5.625" style="1" customWidth="1"/>
    <col min="4824" max="4824" width="5.125" style="1" customWidth="1"/>
    <col min="4825" max="4825" width="5.75" style="1" customWidth="1"/>
    <col min="4826" max="4826" width="5.875" style="1" customWidth="1"/>
    <col min="4827" max="4827" width="5.75" style="1" customWidth="1"/>
    <col min="4828" max="4828" width="6.375" style="1" customWidth="1"/>
    <col min="4829" max="4829" width="5.5" style="1" customWidth="1"/>
    <col min="4830" max="4830" width="5.75" style="1" customWidth="1"/>
    <col min="4831" max="4831" width="6.25" style="1" customWidth="1"/>
    <col min="4832" max="4832" width="5.875" style="1" customWidth="1"/>
    <col min="4833" max="4833" width="6.875" style="1" customWidth="1"/>
    <col min="4834" max="4834" width="5.875" style="1" customWidth="1"/>
    <col min="4835" max="4835" width="7.375" style="1" customWidth="1"/>
    <col min="4836" max="4836" width="6.375" style="1" customWidth="1"/>
    <col min="4837" max="4839" width="5.625" style="1" customWidth="1"/>
    <col min="4840" max="4841" width="4.5" style="1" customWidth="1"/>
    <col min="4842" max="5068" width="9" style="1" customWidth="1"/>
    <col min="5069" max="5069" width="10" style="1" customWidth="1"/>
    <col min="5070" max="5070" width="5.75" style="1" customWidth="1"/>
    <col min="5071" max="5071" width="5.125" style="1" customWidth="1"/>
    <col min="5072" max="5072" width="6.25" style="1" customWidth="1"/>
    <col min="5073" max="5073" width="7.125" style="1" customWidth="1"/>
    <col min="5074" max="5074" width="6.75" style="1" customWidth="1"/>
    <col min="5075" max="5075" width="6.25" style="1" customWidth="1"/>
    <col min="5076" max="5077" width="6.125" style="1" customWidth="1"/>
    <col min="5078" max="5078" width="6.25" style="1" customWidth="1"/>
    <col min="5079" max="5079" width="5.625" style="1" customWidth="1"/>
    <col min="5080" max="5080" width="5.125" style="1" customWidth="1"/>
    <col min="5081" max="5081" width="5.75" style="1" customWidth="1"/>
    <col min="5082" max="5082" width="5.875" style="1" customWidth="1"/>
    <col min="5083" max="5083" width="5.75" style="1" customWidth="1"/>
    <col min="5084" max="5084" width="6.375" style="1" customWidth="1"/>
    <col min="5085" max="5085" width="5.5" style="1" customWidth="1"/>
    <col min="5086" max="5086" width="5.75" style="1" customWidth="1"/>
    <col min="5087" max="5087" width="6.25" style="1" customWidth="1"/>
    <col min="5088" max="5088" width="5.875" style="1" customWidth="1"/>
    <col min="5089" max="5089" width="6.875" style="1" customWidth="1"/>
    <col min="5090" max="5090" width="5.875" style="1" customWidth="1"/>
    <col min="5091" max="5091" width="7.375" style="1" customWidth="1"/>
    <col min="5092" max="5092" width="6.375" style="1" customWidth="1"/>
    <col min="5093" max="5095" width="5.625" style="1" customWidth="1"/>
    <col min="5096" max="5097" width="4.5" style="1" customWidth="1"/>
    <col min="5098" max="5324" width="9" style="1" customWidth="1"/>
    <col min="5325" max="5325" width="10" style="1" customWidth="1"/>
    <col min="5326" max="5326" width="5.75" style="1" customWidth="1"/>
    <col min="5327" max="5327" width="5.125" style="1" customWidth="1"/>
    <col min="5328" max="5328" width="6.25" style="1" customWidth="1"/>
    <col min="5329" max="5329" width="7.125" style="1" customWidth="1"/>
    <col min="5330" max="5330" width="6.75" style="1" customWidth="1"/>
    <col min="5331" max="5331" width="6.25" style="1" customWidth="1"/>
    <col min="5332" max="5333" width="6.125" style="1" customWidth="1"/>
    <col min="5334" max="5334" width="6.25" style="1" customWidth="1"/>
    <col min="5335" max="5335" width="5.625" style="1" customWidth="1"/>
    <col min="5336" max="5336" width="5.125" style="1" customWidth="1"/>
    <col min="5337" max="5337" width="5.75" style="1" customWidth="1"/>
    <col min="5338" max="5338" width="5.875" style="1" customWidth="1"/>
    <col min="5339" max="5339" width="5.75" style="1" customWidth="1"/>
    <col min="5340" max="5340" width="6.375" style="1" customWidth="1"/>
    <col min="5341" max="5341" width="5.5" style="1" customWidth="1"/>
    <col min="5342" max="5342" width="5.75" style="1" customWidth="1"/>
    <col min="5343" max="5343" width="6.25" style="1" customWidth="1"/>
    <col min="5344" max="5344" width="5.875" style="1" customWidth="1"/>
    <col min="5345" max="5345" width="6.875" style="1" customWidth="1"/>
    <col min="5346" max="5346" width="5.875" style="1" customWidth="1"/>
    <col min="5347" max="5347" width="7.375" style="1" customWidth="1"/>
    <col min="5348" max="5348" width="6.375" style="1" customWidth="1"/>
    <col min="5349" max="5351" width="5.625" style="1" customWidth="1"/>
    <col min="5352" max="5353" width="4.5" style="1" customWidth="1"/>
    <col min="5354" max="5580" width="9" style="1" customWidth="1"/>
    <col min="5581" max="5581" width="10" style="1" customWidth="1"/>
    <col min="5582" max="5582" width="5.75" style="1" customWidth="1"/>
    <col min="5583" max="5583" width="5.125" style="1" customWidth="1"/>
    <col min="5584" max="5584" width="6.25" style="1" customWidth="1"/>
    <col min="5585" max="5585" width="7.125" style="1" customWidth="1"/>
    <col min="5586" max="5586" width="6.75" style="1" customWidth="1"/>
    <col min="5587" max="5587" width="6.25" style="1" customWidth="1"/>
    <col min="5588" max="5589" width="6.125" style="1" customWidth="1"/>
    <col min="5590" max="5590" width="6.25" style="1" customWidth="1"/>
    <col min="5591" max="5591" width="5.625" style="1" customWidth="1"/>
    <col min="5592" max="5592" width="5.125" style="1" customWidth="1"/>
    <col min="5593" max="5593" width="5.75" style="1" customWidth="1"/>
    <col min="5594" max="5594" width="5.875" style="1" customWidth="1"/>
    <col min="5595" max="5595" width="5.75" style="1" customWidth="1"/>
    <col min="5596" max="5596" width="6.375" style="1" customWidth="1"/>
    <col min="5597" max="5597" width="5.5" style="1" customWidth="1"/>
    <col min="5598" max="5598" width="5.75" style="1" customWidth="1"/>
    <col min="5599" max="5599" width="6.25" style="1" customWidth="1"/>
    <col min="5600" max="5600" width="5.875" style="1" customWidth="1"/>
    <col min="5601" max="5601" width="6.875" style="1" customWidth="1"/>
    <col min="5602" max="5602" width="5.875" style="1" customWidth="1"/>
    <col min="5603" max="5603" width="7.375" style="1" customWidth="1"/>
    <col min="5604" max="5604" width="6.375" style="1" customWidth="1"/>
    <col min="5605" max="5607" width="5.625" style="1" customWidth="1"/>
    <col min="5608" max="5609" width="4.5" style="1" customWidth="1"/>
    <col min="5610" max="5836" width="9" style="1" customWidth="1"/>
    <col min="5837" max="5837" width="10" style="1" customWidth="1"/>
    <col min="5838" max="5838" width="5.75" style="1" customWidth="1"/>
    <col min="5839" max="5839" width="5.125" style="1" customWidth="1"/>
    <col min="5840" max="5840" width="6.25" style="1" customWidth="1"/>
    <col min="5841" max="5841" width="7.125" style="1" customWidth="1"/>
    <col min="5842" max="5842" width="6.75" style="1" customWidth="1"/>
    <col min="5843" max="5843" width="6.25" style="1" customWidth="1"/>
    <col min="5844" max="5845" width="6.125" style="1" customWidth="1"/>
    <col min="5846" max="5846" width="6.25" style="1" customWidth="1"/>
    <col min="5847" max="5847" width="5.625" style="1" customWidth="1"/>
    <col min="5848" max="5848" width="5.125" style="1" customWidth="1"/>
    <col min="5849" max="5849" width="5.75" style="1" customWidth="1"/>
    <col min="5850" max="5850" width="5.875" style="1" customWidth="1"/>
    <col min="5851" max="5851" width="5.75" style="1" customWidth="1"/>
    <col min="5852" max="5852" width="6.375" style="1" customWidth="1"/>
    <col min="5853" max="5853" width="5.5" style="1" customWidth="1"/>
    <col min="5854" max="5854" width="5.75" style="1" customWidth="1"/>
    <col min="5855" max="5855" width="6.25" style="1" customWidth="1"/>
    <col min="5856" max="5856" width="5.875" style="1" customWidth="1"/>
    <col min="5857" max="5857" width="6.875" style="1" customWidth="1"/>
    <col min="5858" max="5858" width="5.875" style="1" customWidth="1"/>
    <col min="5859" max="5859" width="7.375" style="1" customWidth="1"/>
    <col min="5860" max="5860" width="6.375" style="1" customWidth="1"/>
    <col min="5861" max="5863" width="5.625" style="1" customWidth="1"/>
    <col min="5864" max="5865" width="4.5" style="1" customWidth="1"/>
    <col min="5866" max="6092" width="9" style="1" customWidth="1"/>
    <col min="6093" max="6093" width="10" style="1" customWidth="1"/>
    <col min="6094" max="6094" width="5.75" style="1" customWidth="1"/>
    <col min="6095" max="6095" width="5.125" style="1" customWidth="1"/>
    <col min="6096" max="6096" width="6.25" style="1" customWidth="1"/>
    <col min="6097" max="6097" width="7.125" style="1" customWidth="1"/>
    <col min="6098" max="6098" width="6.75" style="1" customWidth="1"/>
    <col min="6099" max="6099" width="6.25" style="1" customWidth="1"/>
    <col min="6100" max="6101" width="6.125" style="1" customWidth="1"/>
    <col min="6102" max="6102" width="6.25" style="1" customWidth="1"/>
    <col min="6103" max="6103" width="5.625" style="1" customWidth="1"/>
    <col min="6104" max="6104" width="5.125" style="1" customWidth="1"/>
    <col min="6105" max="6105" width="5.75" style="1" customWidth="1"/>
    <col min="6106" max="6106" width="5.875" style="1" customWidth="1"/>
    <col min="6107" max="6107" width="5.75" style="1" customWidth="1"/>
    <col min="6108" max="6108" width="6.375" style="1" customWidth="1"/>
    <col min="6109" max="6109" width="5.5" style="1" customWidth="1"/>
    <col min="6110" max="6110" width="5.75" style="1" customWidth="1"/>
    <col min="6111" max="6111" width="6.25" style="1" customWidth="1"/>
    <col min="6112" max="6112" width="5.875" style="1" customWidth="1"/>
    <col min="6113" max="6113" width="6.875" style="1" customWidth="1"/>
    <col min="6114" max="6114" width="5.875" style="1" customWidth="1"/>
    <col min="6115" max="6115" width="7.375" style="1" customWidth="1"/>
    <col min="6116" max="6116" width="6.375" style="1" customWidth="1"/>
    <col min="6117" max="6119" width="5.625" style="1" customWidth="1"/>
    <col min="6120" max="6121" width="4.5" style="1" customWidth="1"/>
    <col min="6122" max="6348" width="9" style="1" customWidth="1"/>
    <col min="6349" max="6349" width="10" style="1" customWidth="1"/>
    <col min="6350" max="6350" width="5.75" style="1" customWidth="1"/>
    <col min="6351" max="6351" width="5.125" style="1" customWidth="1"/>
    <col min="6352" max="6352" width="6.25" style="1" customWidth="1"/>
    <col min="6353" max="6353" width="7.125" style="1" customWidth="1"/>
    <col min="6354" max="6354" width="6.75" style="1" customWidth="1"/>
    <col min="6355" max="6355" width="6.25" style="1" customWidth="1"/>
    <col min="6356" max="6357" width="6.125" style="1" customWidth="1"/>
    <col min="6358" max="6358" width="6.25" style="1" customWidth="1"/>
    <col min="6359" max="6359" width="5.625" style="1" customWidth="1"/>
    <col min="6360" max="6360" width="5.125" style="1" customWidth="1"/>
    <col min="6361" max="6361" width="5.75" style="1" customWidth="1"/>
    <col min="6362" max="6362" width="5.875" style="1" customWidth="1"/>
    <col min="6363" max="6363" width="5.75" style="1" customWidth="1"/>
    <col min="6364" max="6364" width="6.375" style="1" customWidth="1"/>
    <col min="6365" max="6365" width="5.5" style="1" customWidth="1"/>
    <col min="6366" max="6366" width="5.75" style="1" customWidth="1"/>
    <col min="6367" max="6367" width="6.25" style="1" customWidth="1"/>
    <col min="6368" max="6368" width="5.875" style="1" customWidth="1"/>
    <col min="6369" max="6369" width="6.875" style="1" customWidth="1"/>
    <col min="6370" max="6370" width="5.875" style="1" customWidth="1"/>
    <col min="6371" max="6371" width="7.375" style="1" customWidth="1"/>
    <col min="6372" max="6372" width="6.375" style="1" customWidth="1"/>
    <col min="6373" max="6375" width="5.625" style="1" customWidth="1"/>
    <col min="6376" max="6377" width="4.5" style="1" customWidth="1"/>
    <col min="6378" max="6604" width="9" style="1" customWidth="1"/>
    <col min="6605" max="6605" width="10" style="1" customWidth="1"/>
    <col min="6606" max="6606" width="5.75" style="1" customWidth="1"/>
    <col min="6607" max="6607" width="5.125" style="1" customWidth="1"/>
    <col min="6608" max="6608" width="6.25" style="1" customWidth="1"/>
    <col min="6609" max="6609" width="7.125" style="1" customWidth="1"/>
    <col min="6610" max="6610" width="6.75" style="1" customWidth="1"/>
    <col min="6611" max="6611" width="6.25" style="1" customWidth="1"/>
    <col min="6612" max="6613" width="6.125" style="1" customWidth="1"/>
    <col min="6614" max="6614" width="6.25" style="1" customWidth="1"/>
    <col min="6615" max="6615" width="5.625" style="1" customWidth="1"/>
    <col min="6616" max="6616" width="5.125" style="1" customWidth="1"/>
    <col min="6617" max="6617" width="5.75" style="1" customWidth="1"/>
    <col min="6618" max="6618" width="5.875" style="1" customWidth="1"/>
    <col min="6619" max="6619" width="5.75" style="1" customWidth="1"/>
    <col min="6620" max="6620" width="6.375" style="1" customWidth="1"/>
    <col min="6621" max="6621" width="5.5" style="1" customWidth="1"/>
    <col min="6622" max="6622" width="5.75" style="1" customWidth="1"/>
    <col min="6623" max="6623" width="6.25" style="1" customWidth="1"/>
    <col min="6624" max="6624" width="5.875" style="1" customWidth="1"/>
    <col min="6625" max="6625" width="6.875" style="1" customWidth="1"/>
    <col min="6626" max="6626" width="5.875" style="1" customWidth="1"/>
    <col min="6627" max="6627" width="7.375" style="1" customWidth="1"/>
    <col min="6628" max="6628" width="6.375" style="1" customWidth="1"/>
    <col min="6629" max="6631" width="5.625" style="1" customWidth="1"/>
    <col min="6632" max="6633" width="4.5" style="1" customWidth="1"/>
    <col min="6634" max="6860" width="9" style="1" customWidth="1"/>
    <col min="6861" max="6861" width="10" style="1" customWidth="1"/>
    <col min="6862" max="6862" width="5.75" style="1" customWidth="1"/>
    <col min="6863" max="6863" width="5.125" style="1" customWidth="1"/>
    <col min="6864" max="6864" width="6.25" style="1" customWidth="1"/>
    <col min="6865" max="6865" width="7.125" style="1" customWidth="1"/>
    <col min="6866" max="6866" width="6.75" style="1" customWidth="1"/>
    <col min="6867" max="6867" width="6.25" style="1" customWidth="1"/>
    <col min="6868" max="6869" width="6.125" style="1" customWidth="1"/>
    <col min="6870" max="6870" width="6.25" style="1" customWidth="1"/>
    <col min="6871" max="6871" width="5.625" style="1" customWidth="1"/>
    <col min="6872" max="6872" width="5.125" style="1" customWidth="1"/>
    <col min="6873" max="6873" width="5.75" style="1" customWidth="1"/>
    <col min="6874" max="6874" width="5.875" style="1" customWidth="1"/>
    <col min="6875" max="6875" width="5.75" style="1" customWidth="1"/>
    <col min="6876" max="6876" width="6.375" style="1" customWidth="1"/>
    <col min="6877" max="6877" width="5.5" style="1" customWidth="1"/>
    <col min="6878" max="6878" width="5.75" style="1" customWidth="1"/>
    <col min="6879" max="6879" width="6.25" style="1" customWidth="1"/>
    <col min="6880" max="6880" width="5.875" style="1" customWidth="1"/>
    <col min="6881" max="6881" width="6.875" style="1" customWidth="1"/>
    <col min="6882" max="6882" width="5.875" style="1" customWidth="1"/>
    <col min="6883" max="6883" width="7.375" style="1" customWidth="1"/>
    <col min="6884" max="6884" width="6.375" style="1" customWidth="1"/>
    <col min="6885" max="6887" width="5.625" style="1" customWidth="1"/>
    <col min="6888" max="6889" width="4.5" style="1" customWidth="1"/>
    <col min="6890" max="7116" width="9" style="1" customWidth="1"/>
    <col min="7117" max="7117" width="10" style="1" customWidth="1"/>
    <col min="7118" max="7118" width="5.75" style="1" customWidth="1"/>
    <col min="7119" max="7119" width="5.125" style="1" customWidth="1"/>
    <col min="7120" max="7120" width="6.25" style="1" customWidth="1"/>
    <col min="7121" max="7121" width="7.125" style="1" customWidth="1"/>
    <col min="7122" max="7122" width="6.75" style="1" customWidth="1"/>
    <col min="7123" max="7123" width="6.25" style="1" customWidth="1"/>
    <col min="7124" max="7125" width="6.125" style="1" customWidth="1"/>
    <col min="7126" max="7126" width="6.25" style="1" customWidth="1"/>
    <col min="7127" max="7127" width="5.625" style="1" customWidth="1"/>
    <col min="7128" max="7128" width="5.125" style="1" customWidth="1"/>
    <col min="7129" max="7129" width="5.75" style="1" customWidth="1"/>
    <col min="7130" max="7130" width="5.875" style="1" customWidth="1"/>
    <col min="7131" max="7131" width="5.75" style="1" customWidth="1"/>
    <col min="7132" max="7132" width="6.375" style="1" customWidth="1"/>
    <col min="7133" max="7133" width="5.5" style="1" customWidth="1"/>
    <col min="7134" max="7134" width="5.75" style="1" customWidth="1"/>
    <col min="7135" max="7135" width="6.25" style="1" customWidth="1"/>
    <col min="7136" max="7136" width="5.875" style="1" customWidth="1"/>
    <col min="7137" max="7137" width="6.875" style="1" customWidth="1"/>
    <col min="7138" max="7138" width="5.875" style="1" customWidth="1"/>
    <col min="7139" max="7139" width="7.375" style="1" customWidth="1"/>
    <col min="7140" max="7140" width="6.375" style="1" customWidth="1"/>
    <col min="7141" max="7143" width="5.625" style="1" customWidth="1"/>
    <col min="7144" max="7145" width="4.5" style="1" customWidth="1"/>
    <col min="7146" max="7372" width="9" style="1" customWidth="1"/>
    <col min="7373" max="7373" width="10" style="1" customWidth="1"/>
    <col min="7374" max="7374" width="5.75" style="1" customWidth="1"/>
    <col min="7375" max="7375" width="5.125" style="1" customWidth="1"/>
    <col min="7376" max="7376" width="6.25" style="1" customWidth="1"/>
    <col min="7377" max="7377" width="7.125" style="1" customWidth="1"/>
    <col min="7378" max="7378" width="6.75" style="1" customWidth="1"/>
    <col min="7379" max="7379" width="6.25" style="1" customWidth="1"/>
    <col min="7380" max="7381" width="6.125" style="1" customWidth="1"/>
    <col min="7382" max="7382" width="6.25" style="1" customWidth="1"/>
    <col min="7383" max="7383" width="5.625" style="1" customWidth="1"/>
    <col min="7384" max="7384" width="5.125" style="1" customWidth="1"/>
    <col min="7385" max="7385" width="5.75" style="1" customWidth="1"/>
    <col min="7386" max="7386" width="5.875" style="1" customWidth="1"/>
    <col min="7387" max="7387" width="5.75" style="1" customWidth="1"/>
    <col min="7388" max="7388" width="6.375" style="1" customWidth="1"/>
    <col min="7389" max="7389" width="5.5" style="1" customWidth="1"/>
    <col min="7390" max="7390" width="5.75" style="1" customWidth="1"/>
    <col min="7391" max="7391" width="6.25" style="1" customWidth="1"/>
    <col min="7392" max="7392" width="5.875" style="1" customWidth="1"/>
    <col min="7393" max="7393" width="6.875" style="1" customWidth="1"/>
    <col min="7394" max="7394" width="5.875" style="1" customWidth="1"/>
    <col min="7395" max="7395" width="7.375" style="1" customWidth="1"/>
    <col min="7396" max="7396" width="6.375" style="1" customWidth="1"/>
    <col min="7397" max="7399" width="5.625" style="1" customWidth="1"/>
    <col min="7400" max="7401" width="4.5" style="1" customWidth="1"/>
    <col min="7402" max="7628" width="9" style="1" customWidth="1"/>
    <col min="7629" max="7629" width="10" style="1" customWidth="1"/>
    <col min="7630" max="7630" width="5.75" style="1" customWidth="1"/>
    <col min="7631" max="7631" width="5.125" style="1" customWidth="1"/>
    <col min="7632" max="7632" width="6.25" style="1" customWidth="1"/>
    <col min="7633" max="7633" width="7.125" style="1" customWidth="1"/>
    <col min="7634" max="7634" width="6.75" style="1" customWidth="1"/>
    <col min="7635" max="7635" width="6.25" style="1" customWidth="1"/>
    <col min="7636" max="7637" width="6.125" style="1" customWidth="1"/>
    <col min="7638" max="7638" width="6.25" style="1" customWidth="1"/>
    <col min="7639" max="7639" width="5.625" style="1" customWidth="1"/>
    <col min="7640" max="7640" width="5.125" style="1" customWidth="1"/>
    <col min="7641" max="7641" width="5.75" style="1" customWidth="1"/>
    <col min="7642" max="7642" width="5.875" style="1" customWidth="1"/>
    <col min="7643" max="7643" width="5.75" style="1" customWidth="1"/>
    <col min="7644" max="7644" width="6.375" style="1" customWidth="1"/>
    <col min="7645" max="7645" width="5.5" style="1" customWidth="1"/>
    <col min="7646" max="7646" width="5.75" style="1" customWidth="1"/>
    <col min="7647" max="7647" width="6.25" style="1" customWidth="1"/>
    <col min="7648" max="7648" width="5.875" style="1" customWidth="1"/>
    <col min="7649" max="7649" width="6.875" style="1" customWidth="1"/>
    <col min="7650" max="7650" width="5.875" style="1" customWidth="1"/>
    <col min="7651" max="7651" width="7.375" style="1" customWidth="1"/>
    <col min="7652" max="7652" width="6.375" style="1" customWidth="1"/>
    <col min="7653" max="7655" width="5.625" style="1" customWidth="1"/>
    <col min="7656" max="7657" width="4.5" style="1" customWidth="1"/>
    <col min="7658" max="7884" width="9" style="1" customWidth="1"/>
    <col min="7885" max="7885" width="10" style="1" customWidth="1"/>
    <col min="7886" max="7886" width="5.75" style="1" customWidth="1"/>
    <col min="7887" max="7887" width="5.125" style="1" customWidth="1"/>
    <col min="7888" max="7888" width="6.25" style="1" customWidth="1"/>
    <col min="7889" max="7889" width="7.125" style="1" customWidth="1"/>
    <col min="7890" max="7890" width="6.75" style="1" customWidth="1"/>
    <col min="7891" max="7891" width="6.25" style="1" customWidth="1"/>
    <col min="7892" max="7893" width="6.125" style="1" customWidth="1"/>
    <col min="7894" max="7894" width="6.25" style="1" customWidth="1"/>
    <col min="7895" max="7895" width="5.625" style="1" customWidth="1"/>
    <col min="7896" max="7896" width="5.125" style="1" customWidth="1"/>
    <col min="7897" max="7897" width="5.75" style="1" customWidth="1"/>
    <col min="7898" max="7898" width="5.875" style="1" customWidth="1"/>
    <col min="7899" max="7899" width="5.75" style="1" customWidth="1"/>
    <col min="7900" max="7900" width="6.375" style="1" customWidth="1"/>
    <col min="7901" max="7901" width="5.5" style="1" customWidth="1"/>
    <col min="7902" max="7902" width="5.75" style="1" customWidth="1"/>
    <col min="7903" max="7903" width="6.25" style="1" customWidth="1"/>
    <col min="7904" max="7904" width="5.875" style="1" customWidth="1"/>
    <col min="7905" max="7905" width="6.875" style="1" customWidth="1"/>
    <col min="7906" max="7906" width="5.875" style="1" customWidth="1"/>
    <col min="7907" max="7907" width="7.375" style="1" customWidth="1"/>
    <col min="7908" max="7908" width="6.375" style="1" customWidth="1"/>
    <col min="7909" max="7911" width="5.625" style="1" customWidth="1"/>
    <col min="7912" max="7913" width="4.5" style="1" customWidth="1"/>
    <col min="7914" max="8140" width="9" style="1" customWidth="1"/>
    <col min="8141" max="8141" width="10" style="1" customWidth="1"/>
    <col min="8142" max="8142" width="5.75" style="1" customWidth="1"/>
    <col min="8143" max="8143" width="5.125" style="1" customWidth="1"/>
    <col min="8144" max="8144" width="6.25" style="1" customWidth="1"/>
    <col min="8145" max="8145" width="7.125" style="1" customWidth="1"/>
    <col min="8146" max="8146" width="6.75" style="1" customWidth="1"/>
    <col min="8147" max="8147" width="6.25" style="1" customWidth="1"/>
    <col min="8148" max="8149" width="6.125" style="1" customWidth="1"/>
    <col min="8150" max="8150" width="6.25" style="1" customWidth="1"/>
    <col min="8151" max="8151" width="5.625" style="1" customWidth="1"/>
    <col min="8152" max="8152" width="5.125" style="1" customWidth="1"/>
    <col min="8153" max="8153" width="5.75" style="1" customWidth="1"/>
    <col min="8154" max="8154" width="5.875" style="1" customWidth="1"/>
    <col min="8155" max="8155" width="5.75" style="1" customWidth="1"/>
    <col min="8156" max="8156" width="6.375" style="1" customWidth="1"/>
    <col min="8157" max="8157" width="5.5" style="1" customWidth="1"/>
    <col min="8158" max="8158" width="5.75" style="1" customWidth="1"/>
    <col min="8159" max="8159" width="6.25" style="1" customWidth="1"/>
    <col min="8160" max="8160" width="5.875" style="1" customWidth="1"/>
    <col min="8161" max="8161" width="6.875" style="1" customWidth="1"/>
    <col min="8162" max="8162" width="5.875" style="1" customWidth="1"/>
    <col min="8163" max="8163" width="7.375" style="1" customWidth="1"/>
    <col min="8164" max="8164" width="6.375" style="1" customWidth="1"/>
    <col min="8165" max="8167" width="5.625" style="1" customWidth="1"/>
    <col min="8168" max="8169" width="4.5" style="1" customWidth="1"/>
    <col min="8170" max="8396" width="9" style="1" customWidth="1"/>
    <col min="8397" max="8397" width="10" style="1" customWidth="1"/>
    <col min="8398" max="8398" width="5.75" style="1" customWidth="1"/>
    <col min="8399" max="8399" width="5.125" style="1" customWidth="1"/>
    <col min="8400" max="8400" width="6.25" style="1" customWidth="1"/>
    <col min="8401" max="8401" width="7.125" style="1" customWidth="1"/>
    <col min="8402" max="8402" width="6.75" style="1" customWidth="1"/>
    <col min="8403" max="8403" width="6.25" style="1" customWidth="1"/>
    <col min="8404" max="8405" width="6.125" style="1" customWidth="1"/>
    <col min="8406" max="8406" width="6.25" style="1" customWidth="1"/>
    <col min="8407" max="8407" width="5.625" style="1" customWidth="1"/>
    <col min="8408" max="8408" width="5.125" style="1" customWidth="1"/>
    <col min="8409" max="8409" width="5.75" style="1" customWidth="1"/>
    <col min="8410" max="8410" width="5.875" style="1" customWidth="1"/>
    <col min="8411" max="8411" width="5.75" style="1" customWidth="1"/>
    <col min="8412" max="8412" width="6.375" style="1" customWidth="1"/>
    <col min="8413" max="8413" width="5.5" style="1" customWidth="1"/>
    <col min="8414" max="8414" width="5.75" style="1" customWidth="1"/>
    <col min="8415" max="8415" width="6.25" style="1" customWidth="1"/>
    <col min="8416" max="8416" width="5.875" style="1" customWidth="1"/>
    <col min="8417" max="8417" width="6.875" style="1" customWidth="1"/>
    <col min="8418" max="8418" width="5.875" style="1" customWidth="1"/>
    <col min="8419" max="8419" width="7.375" style="1" customWidth="1"/>
    <col min="8420" max="8420" width="6.375" style="1" customWidth="1"/>
    <col min="8421" max="8423" width="5.625" style="1" customWidth="1"/>
    <col min="8424" max="8425" width="4.5" style="1" customWidth="1"/>
    <col min="8426" max="8652" width="9" style="1" customWidth="1"/>
    <col min="8653" max="8653" width="10" style="1" customWidth="1"/>
    <col min="8654" max="8654" width="5.75" style="1" customWidth="1"/>
    <col min="8655" max="8655" width="5.125" style="1" customWidth="1"/>
    <col min="8656" max="8656" width="6.25" style="1" customWidth="1"/>
    <col min="8657" max="8657" width="7.125" style="1" customWidth="1"/>
    <col min="8658" max="8658" width="6.75" style="1" customWidth="1"/>
    <col min="8659" max="8659" width="6.25" style="1" customWidth="1"/>
    <col min="8660" max="8661" width="6.125" style="1" customWidth="1"/>
    <col min="8662" max="8662" width="6.25" style="1" customWidth="1"/>
    <col min="8663" max="8663" width="5.625" style="1" customWidth="1"/>
    <col min="8664" max="8664" width="5.125" style="1" customWidth="1"/>
    <col min="8665" max="8665" width="5.75" style="1" customWidth="1"/>
    <col min="8666" max="8666" width="5.875" style="1" customWidth="1"/>
    <col min="8667" max="8667" width="5.75" style="1" customWidth="1"/>
    <col min="8668" max="8668" width="6.375" style="1" customWidth="1"/>
    <col min="8669" max="8669" width="5.5" style="1" customWidth="1"/>
    <col min="8670" max="8670" width="5.75" style="1" customWidth="1"/>
    <col min="8671" max="8671" width="6.25" style="1" customWidth="1"/>
    <col min="8672" max="8672" width="5.875" style="1" customWidth="1"/>
    <col min="8673" max="8673" width="6.875" style="1" customWidth="1"/>
    <col min="8674" max="8674" width="5.875" style="1" customWidth="1"/>
    <col min="8675" max="8675" width="7.375" style="1" customWidth="1"/>
    <col min="8676" max="8676" width="6.375" style="1" customWidth="1"/>
    <col min="8677" max="8679" width="5.625" style="1" customWidth="1"/>
    <col min="8680" max="8681" width="4.5" style="1" customWidth="1"/>
    <col min="8682" max="8908" width="9" style="1" customWidth="1"/>
    <col min="8909" max="8909" width="10" style="1" customWidth="1"/>
    <col min="8910" max="8910" width="5.75" style="1" customWidth="1"/>
    <col min="8911" max="8911" width="5.125" style="1" customWidth="1"/>
    <col min="8912" max="8912" width="6.25" style="1" customWidth="1"/>
    <col min="8913" max="8913" width="7.125" style="1" customWidth="1"/>
    <col min="8914" max="8914" width="6.75" style="1" customWidth="1"/>
    <col min="8915" max="8915" width="6.25" style="1" customWidth="1"/>
    <col min="8916" max="8917" width="6.125" style="1" customWidth="1"/>
    <col min="8918" max="8918" width="6.25" style="1" customWidth="1"/>
    <col min="8919" max="8919" width="5.625" style="1" customWidth="1"/>
    <col min="8920" max="8920" width="5.125" style="1" customWidth="1"/>
    <col min="8921" max="8921" width="5.75" style="1" customWidth="1"/>
    <col min="8922" max="8922" width="5.875" style="1" customWidth="1"/>
    <col min="8923" max="8923" width="5.75" style="1" customWidth="1"/>
    <col min="8924" max="8924" width="6.375" style="1" customWidth="1"/>
    <col min="8925" max="8925" width="5.5" style="1" customWidth="1"/>
    <col min="8926" max="8926" width="5.75" style="1" customWidth="1"/>
    <col min="8927" max="8927" width="6.25" style="1" customWidth="1"/>
    <col min="8928" max="8928" width="5.875" style="1" customWidth="1"/>
    <col min="8929" max="8929" width="6.875" style="1" customWidth="1"/>
    <col min="8930" max="8930" width="5.875" style="1" customWidth="1"/>
    <col min="8931" max="8931" width="7.375" style="1" customWidth="1"/>
    <col min="8932" max="8932" width="6.375" style="1" customWidth="1"/>
    <col min="8933" max="8935" width="5.625" style="1" customWidth="1"/>
    <col min="8936" max="8937" width="4.5" style="1" customWidth="1"/>
    <col min="8938" max="9164" width="9" style="1" customWidth="1"/>
    <col min="9165" max="9165" width="10" style="1" customWidth="1"/>
    <col min="9166" max="9166" width="5.75" style="1" customWidth="1"/>
    <col min="9167" max="9167" width="5.125" style="1" customWidth="1"/>
    <col min="9168" max="9168" width="6.25" style="1" customWidth="1"/>
    <col min="9169" max="9169" width="7.125" style="1" customWidth="1"/>
    <col min="9170" max="9170" width="6.75" style="1" customWidth="1"/>
    <col min="9171" max="9171" width="6.25" style="1" customWidth="1"/>
    <col min="9172" max="9173" width="6.125" style="1" customWidth="1"/>
    <col min="9174" max="9174" width="6.25" style="1" customWidth="1"/>
    <col min="9175" max="9175" width="5.625" style="1" customWidth="1"/>
    <col min="9176" max="9176" width="5.125" style="1" customWidth="1"/>
    <col min="9177" max="9177" width="5.75" style="1" customWidth="1"/>
    <col min="9178" max="9178" width="5.875" style="1" customWidth="1"/>
    <col min="9179" max="9179" width="5.75" style="1" customWidth="1"/>
    <col min="9180" max="9180" width="6.375" style="1" customWidth="1"/>
    <col min="9181" max="9181" width="5.5" style="1" customWidth="1"/>
    <col min="9182" max="9182" width="5.75" style="1" customWidth="1"/>
    <col min="9183" max="9183" width="6.25" style="1" customWidth="1"/>
    <col min="9184" max="9184" width="5.875" style="1" customWidth="1"/>
    <col min="9185" max="9185" width="6.875" style="1" customWidth="1"/>
    <col min="9186" max="9186" width="5.875" style="1" customWidth="1"/>
    <col min="9187" max="9187" width="7.375" style="1" customWidth="1"/>
    <col min="9188" max="9188" width="6.375" style="1" customWidth="1"/>
    <col min="9189" max="9191" width="5.625" style="1" customWidth="1"/>
    <col min="9192" max="9193" width="4.5" style="1" customWidth="1"/>
    <col min="9194" max="9420" width="9" style="1" customWidth="1"/>
    <col min="9421" max="9421" width="10" style="1" customWidth="1"/>
    <col min="9422" max="9422" width="5.75" style="1" customWidth="1"/>
    <col min="9423" max="9423" width="5.125" style="1" customWidth="1"/>
    <col min="9424" max="9424" width="6.25" style="1" customWidth="1"/>
    <col min="9425" max="9425" width="7.125" style="1" customWidth="1"/>
    <col min="9426" max="9426" width="6.75" style="1" customWidth="1"/>
    <col min="9427" max="9427" width="6.25" style="1" customWidth="1"/>
    <col min="9428" max="9429" width="6.125" style="1" customWidth="1"/>
    <col min="9430" max="9430" width="6.25" style="1" customWidth="1"/>
    <col min="9431" max="9431" width="5.625" style="1" customWidth="1"/>
    <col min="9432" max="9432" width="5.125" style="1" customWidth="1"/>
    <col min="9433" max="9433" width="5.75" style="1" customWidth="1"/>
    <col min="9434" max="9434" width="5.875" style="1" customWidth="1"/>
    <col min="9435" max="9435" width="5.75" style="1" customWidth="1"/>
    <col min="9436" max="9436" width="6.375" style="1" customWidth="1"/>
    <col min="9437" max="9437" width="5.5" style="1" customWidth="1"/>
    <col min="9438" max="9438" width="5.75" style="1" customWidth="1"/>
    <col min="9439" max="9439" width="6.25" style="1" customWidth="1"/>
    <col min="9440" max="9440" width="5.875" style="1" customWidth="1"/>
    <col min="9441" max="9441" width="6.875" style="1" customWidth="1"/>
    <col min="9442" max="9442" width="5.875" style="1" customWidth="1"/>
    <col min="9443" max="9443" width="7.375" style="1" customWidth="1"/>
    <col min="9444" max="9444" width="6.375" style="1" customWidth="1"/>
    <col min="9445" max="9447" width="5.625" style="1" customWidth="1"/>
    <col min="9448" max="9449" width="4.5" style="1" customWidth="1"/>
    <col min="9450" max="9676" width="9" style="1" customWidth="1"/>
    <col min="9677" max="9677" width="10" style="1" customWidth="1"/>
    <col min="9678" max="9678" width="5.75" style="1" customWidth="1"/>
    <col min="9679" max="9679" width="5.125" style="1" customWidth="1"/>
    <col min="9680" max="9680" width="6.25" style="1" customWidth="1"/>
    <col min="9681" max="9681" width="7.125" style="1" customWidth="1"/>
    <col min="9682" max="9682" width="6.75" style="1" customWidth="1"/>
    <col min="9683" max="9683" width="6.25" style="1" customWidth="1"/>
    <col min="9684" max="9685" width="6.125" style="1" customWidth="1"/>
    <col min="9686" max="9686" width="6.25" style="1" customWidth="1"/>
    <col min="9687" max="9687" width="5.625" style="1" customWidth="1"/>
    <col min="9688" max="9688" width="5.125" style="1" customWidth="1"/>
    <col min="9689" max="9689" width="5.75" style="1" customWidth="1"/>
    <col min="9690" max="9690" width="5.875" style="1" customWidth="1"/>
    <col min="9691" max="9691" width="5.75" style="1" customWidth="1"/>
    <col min="9692" max="9692" width="6.375" style="1" customWidth="1"/>
    <col min="9693" max="9693" width="5.5" style="1" customWidth="1"/>
    <col min="9694" max="9694" width="5.75" style="1" customWidth="1"/>
    <col min="9695" max="9695" width="6.25" style="1" customWidth="1"/>
    <col min="9696" max="9696" width="5.875" style="1" customWidth="1"/>
    <col min="9697" max="9697" width="6.875" style="1" customWidth="1"/>
    <col min="9698" max="9698" width="5.875" style="1" customWidth="1"/>
    <col min="9699" max="9699" width="7.375" style="1" customWidth="1"/>
    <col min="9700" max="9700" width="6.375" style="1" customWidth="1"/>
    <col min="9701" max="9703" width="5.625" style="1" customWidth="1"/>
    <col min="9704" max="9705" width="4.5" style="1" customWidth="1"/>
    <col min="9706" max="9932" width="9" style="1" customWidth="1"/>
    <col min="9933" max="9933" width="10" style="1" customWidth="1"/>
    <col min="9934" max="9934" width="5.75" style="1" customWidth="1"/>
    <col min="9935" max="9935" width="5.125" style="1" customWidth="1"/>
    <col min="9936" max="9936" width="6.25" style="1" customWidth="1"/>
    <col min="9937" max="9937" width="7.125" style="1" customWidth="1"/>
    <col min="9938" max="9938" width="6.75" style="1" customWidth="1"/>
    <col min="9939" max="9939" width="6.25" style="1" customWidth="1"/>
    <col min="9940" max="9941" width="6.125" style="1" customWidth="1"/>
    <col min="9942" max="9942" width="6.25" style="1" customWidth="1"/>
    <col min="9943" max="9943" width="5.625" style="1" customWidth="1"/>
    <col min="9944" max="9944" width="5.125" style="1" customWidth="1"/>
    <col min="9945" max="9945" width="5.75" style="1" customWidth="1"/>
    <col min="9946" max="9946" width="5.875" style="1" customWidth="1"/>
    <col min="9947" max="9947" width="5.75" style="1" customWidth="1"/>
    <col min="9948" max="9948" width="6.375" style="1" customWidth="1"/>
    <col min="9949" max="9949" width="5.5" style="1" customWidth="1"/>
    <col min="9950" max="9950" width="5.75" style="1" customWidth="1"/>
    <col min="9951" max="9951" width="6.25" style="1" customWidth="1"/>
    <col min="9952" max="9952" width="5.875" style="1" customWidth="1"/>
    <col min="9953" max="9953" width="6.875" style="1" customWidth="1"/>
    <col min="9954" max="9954" width="5.875" style="1" customWidth="1"/>
    <col min="9955" max="9955" width="7.375" style="1" customWidth="1"/>
    <col min="9956" max="9956" width="6.375" style="1" customWidth="1"/>
    <col min="9957" max="9959" width="5.625" style="1" customWidth="1"/>
    <col min="9960" max="9961" width="4.5" style="1" customWidth="1"/>
    <col min="9962" max="10188" width="9" style="1" customWidth="1"/>
    <col min="10189" max="10189" width="10" style="1" customWidth="1"/>
    <col min="10190" max="10190" width="5.75" style="1" customWidth="1"/>
    <col min="10191" max="10191" width="5.125" style="1" customWidth="1"/>
    <col min="10192" max="10192" width="6.25" style="1" customWidth="1"/>
    <col min="10193" max="10193" width="7.125" style="1" customWidth="1"/>
    <col min="10194" max="10194" width="6.75" style="1" customWidth="1"/>
    <col min="10195" max="10195" width="6.25" style="1" customWidth="1"/>
    <col min="10196" max="10197" width="6.125" style="1" customWidth="1"/>
    <col min="10198" max="10198" width="6.25" style="1" customWidth="1"/>
    <col min="10199" max="10199" width="5.625" style="1" customWidth="1"/>
    <col min="10200" max="10200" width="5.125" style="1" customWidth="1"/>
    <col min="10201" max="10201" width="5.75" style="1" customWidth="1"/>
    <col min="10202" max="10202" width="5.875" style="1" customWidth="1"/>
    <col min="10203" max="10203" width="5.75" style="1" customWidth="1"/>
    <col min="10204" max="10204" width="6.375" style="1" customWidth="1"/>
    <col min="10205" max="10205" width="5.5" style="1" customWidth="1"/>
    <col min="10206" max="10206" width="5.75" style="1" customWidth="1"/>
    <col min="10207" max="10207" width="6.25" style="1" customWidth="1"/>
    <col min="10208" max="10208" width="5.875" style="1" customWidth="1"/>
    <col min="10209" max="10209" width="6.875" style="1" customWidth="1"/>
    <col min="10210" max="10210" width="5.875" style="1" customWidth="1"/>
    <col min="10211" max="10211" width="7.375" style="1" customWidth="1"/>
    <col min="10212" max="10212" width="6.375" style="1" customWidth="1"/>
    <col min="10213" max="10215" width="5.625" style="1" customWidth="1"/>
    <col min="10216" max="10217" width="4.5" style="1" customWidth="1"/>
    <col min="10218" max="10444" width="9" style="1" customWidth="1"/>
    <col min="10445" max="10445" width="10" style="1" customWidth="1"/>
    <col min="10446" max="10446" width="5.75" style="1" customWidth="1"/>
    <col min="10447" max="10447" width="5.125" style="1" customWidth="1"/>
    <col min="10448" max="10448" width="6.25" style="1" customWidth="1"/>
    <col min="10449" max="10449" width="7.125" style="1" customWidth="1"/>
    <col min="10450" max="10450" width="6.75" style="1" customWidth="1"/>
    <col min="10451" max="10451" width="6.25" style="1" customWidth="1"/>
    <col min="10452" max="10453" width="6.125" style="1" customWidth="1"/>
    <col min="10454" max="10454" width="6.25" style="1" customWidth="1"/>
    <col min="10455" max="10455" width="5.625" style="1" customWidth="1"/>
    <col min="10456" max="10456" width="5.125" style="1" customWidth="1"/>
    <col min="10457" max="10457" width="5.75" style="1" customWidth="1"/>
    <col min="10458" max="10458" width="5.875" style="1" customWidth="1"/>
    <col min="10459" max="10459" width="5.75" style="1" customWidth="1"/>
    <col min="10460" max="10460" width="6.375" style="1" customWidth="1"/>
    <col min="10461" max="10461" width="5.5" style="1" customWidth="1"/>
    <col min="10462" max="10462" width="5.75" style="1" customWidth="1"/>
    <col min="10463" max="10463" width="6.25" style="1" customWidth="1"/>
    <col min="10464" max="10464" width="5.875" style="1" customWidth="1"/>
    <col min="10465" max="10465" width="6.875" style="1" customWidth="1"/>
    <col min="10466" max="10466" width="5.875" style="1" customWidth="1"/>
    <col min="10467" max="10467" width="7.375" style="1" customWidth="1"/>
    <col min="10468" max="10468" width="6.375" style="1" customWidth="1"/>
    <col min="10469" max="10471" width="5.625" style="1" customWidth="1"/>
    <col min="10472" max="10473" width="4.5" style="1" customWidth="1"/>
    <col min="10474" max="10700" width="9" style="1" customWidth="1"/>
    <col min="10701" max="10701" width="10" style="1" customWidth="1"/>
    <col min="10702" max="10702" width="5.75" style="1" customWidth="1"/>
    <col min="10703" max="10703" width="5.125" style="1" customWidth="1"/>
    <col min="10704" max="10704" width="6.25" style="1" customWidth="1"/>
    <col min="10705" max="10705" width="7.125" style="1" customWidth="1"/>
    <col min="10706" max="10706" width="6.75" style="1" customWidth="1"/>
    <col min="10707" max="10707" width="6.25" style="1" customWidth="1"/>
    <col min="10708" max="10709" width="6.125" style="1" customWidth="1"/>
    <col min="10710" max="10710" width="6.25" style="1" customWidth="1"/>
    <col min="10711" max="10711" width="5.625" style="1" customWidth="1"/>
    <col min="10712" max="10712" width="5.125" style="1" customWidth="1"/>
    <col min="10713" max="10713" width="5.75" style="1" customWidth="1"/>
    <col min="10714" max="10714" width="5.875" style="1" customWidth="1"/>
    <col min="10715" max="10715" width="5.75" style="1" customWidth="1"/>
    <col min="10716" max="10716" width="6.375" style="1" customWidth="1"/>
    <col min="10717" max="10717" width="5.5" style="1" customWidth="1"/>
    <col min="10718" max="10718" width="5.75" style="1" customWidth="1"/>
    <col min="10719" max="10719" width="6.25" style="1" customWidth="1"/>
    <col min="10720" max="10720" width="5.875" style="1" customWidth="1"/>
    <col min="10721" max="10721" width="6.875" style="1" customWidth="1"/>
    <col min="10722" max="10722" width="5.875" style="1" customWidth="1"/>
    <col min="10723" max="10723" width="7.375" style="1" customWidth="1"/>
    <col min="10724" max="10724" width="6.375" style="1" customWidth="1"/>
    <col min="10725" max="10727" width="5.625" style="1" customWidth="1"/>
    <col min="10728" max="10729" width="4.5" style="1" customWidth="1"/>
    <col min="10730" max="10956" width="9" style="1" customWidth="1"/>
    <col min="10957" max="10957" width="10" style="1" customWidth="1"/>
    <col min="10958" max="10958" width="5.75" style="1" customWidth="1"/>
    <col min="10959" max="10959" width="5.125" style="1" customWidth="1"/>
    <col min="10960" max="10960" width="6.25" style="1" customWidth="1"/>
    <col min="10961" max="10961" width="7.125" style="1" customWidth="1"/>
    <col min="10962" max="10962" width="6.75" style="1" customWidth="1"/>
    <col min="10963" max="10963" width="6.25" style="1" customWidth="1"/>
    <col min="10964" max="10965" width="6.125" style="1" customWidth="1"/>
    <col min="10966" max="10966" width="6.25" style="1" customWidth="1"/>
    <col min="10967" max="10967" width="5.625" style="1" customWidth="1"/>
    <col min="10968" max="10968" width="5.125" style="1" customWidth="1"/>
    <col min="10969" max="10969" width="5.75" style="1" customWidth="1"/>
    <col min="10970" max="10970" width="5.875" style="1" customWidth="1"/>
    <col min="10971" max="10971" width="5.75" style="1" customWidth="1"/>
    <col min="10972" max="10972" width="6.375" style="1" customWidth="1"/>
    <col min="10973" max="10973" width="5.5" style="1" customWidth="1"/>
    <col min="10974" max="10974" width="5.75" style="1" customWidth="1"/>
    <col min="10975" max="10975" width="6.25" style="1" customWidth="1"/>
    <col min="10976" max="10976" width="5.875" style="1" customWidth="1"/>
    <col min="10977" max="10977" width="6.875" style="1" customWidth="1"/>
    <col min="10978" max="10978" width="5.875" style="1" customWidth="1"/>
    <col min="10979" max="10979" width="7.375" style="1" customWidth="1"/>
    <col min="10980" max="10980" width="6.375" style="1" customWidth="1"/>
    <col min="10981" max="10983" width="5.625" style="1" customWidth="1"/>
    <col min="10984" max="10985" width="4.5" style="1" customWidth="1"/>
    <col min="10986" max="11212" width="9" style="1" customWidth="1"/>
    <col min="11213" max="11213" width="10" style="1" customWidth="1"/>
    <col min="11214" max="11214" width="5.75" style="1" customWidth="1"/>
    <col min="11215" max="11215" width="5.125" style="1" customWidth="1"/>
    <col min="11216" max="11216" width="6.25" style="1" customWidth="1"/>
    <col min="11217" max="11217" width="7.125" style="1" customWidth="1"/>
    <col min="11218" max="11218" width="6.75" style="1" customWidth="1"/>
    <col min="11219" max="11219" width="6.25" style="1" customWidth="1"/>
    <col min="11220" max="11221" width="6.125" style="1" customWidth="1"/>
    <col min="11222" max="11222" width="6.25" style="1" customWidth="1"/>
    <col min="11223" max="11223" width="5.625" style="1" customWidth="1"/>
    <col min="11224" max="11224" width="5.125" style="1" customWidth="1"/>
    <col min="11225" max="11225" width="5.75" style="1" customWidth="1"/>
    <col min="11226" max="11226" width="5.875" style="1" customWidth="1"/>
    <col min="11227" max="11227" width="5.75" style="1" customWidth="1"/>
    <col min="11228" max="11228" width="6.375" style="1" customWidth="1"/>
    <col min="11229" max="11229" width="5.5" style="1" customWidth="1"/>
    <col min="11230" max="11230" width="5.75" style="1" customWidth="1"/>
    <col min="11231" max="11231" width="6.25" style="1" customWidth="1"/>
    <col min="11232" max="11232" width="5.875" style="1" customWidth="1"/>
    <col min="11233" max="11233" width="6.875" style="1" customWidth="1"/>
    <col min="11234" max="11234" width="5.875" style="1" customWidth="1"/>
    <col min="11235" max="11235" width="7.375" style="1" customWidth="1"/>
    <col min="11236" max="11236" width="6.375" style="1" customWidth="1"/>
    <col min="11237" max="11239" width="5.625" style="1" customWidth="1"/>
    <col min="11240" max="11241" width="4.5" style="1" customWidth="1"/>
    <col min="11242" max="11468" width="9" style="1" customWidth="1"/>
    <col min="11469" max="11469" width="10" style="1" customWidth="1"/>
    <col min="11470" max="11470" width="5.75" style="1" customWidth="1"/>
    <col min="11471" max="11471" width="5.125" style="1" customWidth="1"/>
    <col min="11472" max="11472" width="6.25" style="1" customWidth="1"/>
    <col min="11473" max="11473" width="7.125" style="1" customWidth="1"/>
    <col min="11474" max="11474" width="6.75" style="1" customWidth="1"/>
    <col min="11475" max="11475" width="6.25" style="1" customWidth="1"/>
    <col min="11476" max="11477" width="6.125" style="1" customWidth="1"/>
    <col min="11478" max="11478" width="6.25" style="1" customWidth="1"/>
    <col min="11479" max="11479" width="5.625" style="1" customWidth="1"/>
    <col min="11480" max="11480" width="5.125" style="1" customWidth="1"/>
    <col min="11481" max="11481" width="5.75" style="1" customWidth="1"/>
    <col min="11482" max="11482" width="5.875" style="1" customWidth="1"/>
    <col min="11483" max="11483" width="5.75" style="1" customWidth="1"/>
    <col min="11484" max="11484" width="6.375" style="1" customWidth="1"/>
    <col min="11485" max="11485" width="5.5" style="1" customWidth="1"/>
    <col min="11486" max="11486" width="5.75" style="1" customWidth="1"/>
    <col min="11487" max="11487" width="6.25" style="1" customWidth="1"/>
    <col min="11488" max="11488" width="5.875" style="1" customWidth="1"/>
    <col min="11489" max="11489" width="6.875" style="1" customWidth="1"/>
    <col min="11490" max="11490" width="5.875" style="1" customWidth="1"/>
    <col min="11491" max="11491" width="7.375" style="1" customWidth="1"/>
    <col min="11492" max="11492" width="6.375" style="1" customWidth="1"/>
    <col min="11493" max="11495" width="5.625" style="1" customWidth="1"/>
    <col min="11496" max="11497" width="4.5" style="1" customWidth="1"/>
    <col min="11498" max="11724" width="9" style="1" customWidth="1"/>
    <col min="11725" max="11725" width="10" style="1" customWidth="1"/>
    <col min="11726" max="11726" width="5.75" style="1" customWidth="1"/>
    <col min="11727" max="11727" width="5.125" style="1" customWidth="1"/>
    <col min="11728" max="11728" width="6.25" style="1" customWidth="1"/>
    <col min="11729" max="11729" width="7.125" style="1" customWidth="1"/>
    <col min="11730" max="11730" width="6.75" style="1" customWidth="1"/>
    <col min="11731" max="11731" width="6.25" style="1" customWidth="1"/>
    <col min="11732" max="11733" width="6.125" style="1" customWidth="1"/>
    <col min="11734" max="11734" width="6.25" style="1" customWidth="1"/>
    <col min="11735" max="11735" width="5.625" style="1" customWidth="1"/>
    <col min="11736" max="11736" width="5.125" style="1" customWidth="1"/>
    <col min="11737" max="11737" width="5.75" style="1" customWidth="1"/>
    <col min="11738" max="11738" width="5.875" style="1" customWidth="1"/>
    <col min="11739" max="11739" width="5.75" style="1" customWidth="1"/>
    <col min="11740" max="11740" width="6.375" style="1" customWidth="1"/>
    <col min="11741" max="11741" width="5.5" style="1" customWidth="1"/>
    <col min="11742" max="11742" width="5.75" style="1" customWidth="1"/>
    <col min="11743" max="11743" width="6.25" style="1" customWidth="1"/>
    <col min="11744" max="11744" width="5.875" style="1" customWidth="1"/>
    <col min="11745" max="11745" width="6.875" style="1" customWidth="1"/>
    <col min="11746" max="11746" width="5.875" style="1" customWidth="1"/>
    <col min="11747" max="11747" width="7.375" style="1" customWidth="1"/>
    <col min="11748" max="11748" width="6.375" style="1" customWidth="1"/>
    <col min="11749" max="11751" width="5.625" style="1" customWidth="1"/>
    <col min="11752" max="11753" width="4.5" style="1" customWidth="1"/>
    <col min="11754" max="11980" width="9" style="1" customWidth="1"/>
    <col min="11981" max="11981" width="10" style="1" customWidth="1"/>
    <col min="11982" max="11982" width="5.75" style="1" customWidth="1"/>
    <col min="11983" max="11983" width="5.125" style="1" customWidth="1"/>
    <col min="11984" max="11984" width="6.25" style="1" customWidth="1"/>
    <col min="11985" max="11985" width="7.125" style="1" customWidth="1"/>
    <col min="11986" max="11986" width="6.75" style="1" customWidth="1"/>
    <col min="11987" max="11987" width="6.25" style="1" customWidth="1"/>
    <col min="11988" max="11989" width="6.125" style="1" customWidth="1"/>
    <col min="11990" max="11990" width="6.25" style="1" customWidth="1"/>
    <col min="11991" max="11991" width="5.625" style="1" customWidth="1"/>
    <col min="11992" max="11992" width="5.125" style="1" customWidth="1"/>
    <col min="11993" max="11993" width="5.75" style="1" customWidth="1"/>
    <col min="11994" max="11994" width="5.875" style="1" customWidth="1"/>
    <col min="11995" max="11995" width="5.75" style="1" customWidth="1"/>
    <col min="11996" max="11996" width="6.375" style="1" customWidth="1"/>
    <col min="11997" max="11997" width="5.5" style="1" customWidth="1"/>
    <col min="11998" max="11998" width="5.75" style="1" customWidth="1"/>
    <col min="11999" max="11999" width="6.25" style="1" customWidth="1"/>
    <col min="12000" max="12000" width="5.875" style="1" customWidth="1"/>
    <col min="12001" max="12001" width="6.875" style="1" customWidth="1"/>
    <col min="12002" max="12002" width="5.875" style="1" customWidth="1"/>
    <col min="12003" max="12003" width="7.375" style="1" customWidth="1"/>
    <col min="12004" max="12004" width="6.375" style="1" customWidth="1"/>
    <col min="12005" max="12007" width="5.625" style="1" customWidth="1"/>
    <col min="12008" max="12009" width="4.5" style="1" customWidth="1"/>
    <col min="12010" max="12236" width="9" style="1" customWidth="1"/>
    <col min="12237" max="12237" width="10" style="1" customWidth="1"/>
    <col min="12238" max="12238" width="5.75" style="1" customWidth="1"/>
    <col min="12239" max="12239" width="5.125" style="1" customWidth="1"/>
    <col min="12240" max="12240" width="6.25" style="1" customWidth="1"/>
    <col min="12241" max="12241" width="7.125" style="1" customWidth="1"/>
    <col min="12242" max="12242" width="6.75" style="1" customWidth="1"/>
    <col min="12243" max="12243" width="6.25" style="1" customWidth="1"/>
    <col min="12244" max="12245" width="6.125" style="1" customWidth="1"/>
    <col min="12246" max="12246" width="6.25" style="1" customWidth="1"/>
    <col min="12247" max="12247" width="5.625" style="1" customWidth="1"/>
    <col min="12248" max="12248" width="5.125" style="1" customWidth="1"/>
    <col min="12249" max="12249" width="5.75" style="1" customWidth="1"/>
    <col min="12250" max="12250" width="5.875" style="1" customWidth="1"/>
    <col min="12251" max="12251" width="5.75" style="1" customWidth="1"/>
    <col min="12252" max="12252" width="6.375" style="1" customWidth="1"/>
    <col min="12253" max="12253" width="5.5" style="1" customWidth="1"/>
    <col min="12254" max="12254" width="5.75" style="1" customWidth="1"/>
    <col min="12255" max="12255" width="6.25" style="1" customWidth="1"/>
    <col min="12256" max="12256" width="5.875" style="1" customWidth="1"/>
    <col min="12257" max="12257" width="6.875" style="1" customWidth="1"/>
    <col min="12258" max="12258" width="5.875" style="1" customWidth="1"/>
    <col min="12259" max="12259" width="7.375" style="1" customWidth="1"/>
    <col min="12260" max="12260" width="6.375" style="1" customWidth="1"/>
    <col min="12261" max="12263" width="5.625" style="1" customWidth="1"/>
    <col min="12264" max="12265" width="4.5" style="1" customWidth="1"/>
    <col min="12266" max="12492" width="9" style="1" customWidth="1"/>
    <col min="12493" max="12493" width="10" style="1" customWidth="1"/>
    <col min="12494" max="12494" width="5.75" style="1" customWidth="1"/>
    <col min="12495" max="12495" width="5.125" style="1" customWidth="1"/>
    <col min="12496" max="12496" width="6.25" style="1" customWidth="1"/>
    <col min="12497" max="12497" width="7.125" style="1" customWidth="1"/>
    <col min="12498" max="12498" width="6.75" style="1" customWidth="1"/>
    <col min="12499" max="12499" width="6.25" style="1" customWidth="1"/>
    <col min="12500" max="12501" width="6.125" style="1" customWidth="1"/>
    <col min="12502" max="12502" width="6.25" style="1" customWidth="1"/>
    <col min="12503" max="12503" width="5.625" style="1" customWidth="1"/>
    <col min="12504" max="12504" width="5.125" style="1" customWidth="1"/>
    <col min="12505" max="12505" width="5.75" style="1" customWidth="1"/>
    <col min="12506" max="12506" width="5.875" style="1" customWidth="1"/>
    <col min="12507" max="12507" width="5.75" style="1" customWidth="1"/>
    <col min="12508" max="12508" width="6.375" style="1" customWidth="1"/>
    <col min="12509" max="12509" width="5.5" style="1" customWidth="1"/>
    <col min="12510" max="12510" width="5.75" style="1" customWidth="1"/>
    <col min="12511" max="12511" width="6.25" style="1" customWidth="1"/>
    <col min="12512" max="12512" width="5.875" style="1" customWidth="1"/>
    <col min="12513" max="12513" width="6.875" style="1" customWidth="1"/>
    <col min="12514" max="12514" width="5.875" style="1" customWidth="1"/>
    <col min="12515" max="12515" width="7.375" style="1" customWidth="1"/>
    <col min="12516" max="12516" width="6.375" style="1" customWidth="1"/>
    <col min="12517" max="12519" width="5.625" style="1" customWidth="1"/>
    <col min="12520" max="12521" width="4.5" style="1" customWidth="1"/>
    <col min="12522" max="12748" width="9" style="1" customWidth="1"/>
    <col min="12749" max="12749" width="10" style="1" customWidth="1"/>
    <col min="12750" max="12750" width="5.75" style="1" customWidth="1"/>
    <col min="12751" max="12751" width="5.125" style="1" customWidth="1"/>
    <col min="12752" max="12752" width="6.25" style="1" customWidth="1"/>
    <col min="12753" max="12753" width="7.125" style="1" customWidth="1"/>
    <col min="12754" max="12754" width="6.75" style="1" customWidth="1"/>
    <col min="12755" max="12755" width="6.25" style="1" customWidth="1"/>
    <col min="12756" max="12757" width="6.125" style="1" customWidth="1"/>
    <col min="12758" max="12758" width="6.25" style="1" customWidth="1"/>
    <col min="12759" max="12759" width="5.625" style="1" customWidth="1"/>
    <col min="12760" max="12760" width="5.125" style="1" customWidth="1"/>
    <col min="12761" max="12761" width="5.75" style="1" customWidth="1"/>
    <col min="12762" max="12762" width="5.875" style="1" customWidth="1"/>
    <col min="12763" max="12763" width="5.75" style="1" customWidth="1"/>
    <col min="12764" max="12764" width="6.375" style="1" customWidth="1"/>
    <col min="12765" max="12765" width="5.5" style="1" customWidth="1"/>
    <col min="12766" max="12766" width="5.75" style="1" customWidth="1"/>
    <col min="12767" max="12767" width="6.25" style="1" customWidth="1"/>
    <col min="12768" max="12768" width="5.875" style="1" customWidth="1"/>
    <col min="12769" max="12769" width="6.875" style="1" customWidth="1"/>
    <col min="12770" max="12770" width="5.875" style="1" customWidth="1"/>
    <col min="12771" max="12771" width="7.375" style="1" customWidth="1"/>
    <col min="12772" max="12772" width="6.375" style="1" customWidth="1"/>
    <col min="12773" max="12775" width="5.625" style="1" customWidth="1"/>
    <col min="12776" max="12777" width="4.5" style="1" customWidth="1"/>
    <col min="12778" max="13004" width="9" style="1" customWidth="1"/>
    <col min="13005" max="13005" width="10" style="1" customWidth="1"/>
    <col min="13006" max="13006" width="5.75" style="1" customWidth="1"/>
    <col min="13007" max="13007" width="5.125" style="1" customWidth="1"/>
    <col min="13008" max="13008" width="6.25" style="1" customWidth="1"/>
    <col min="13009" max="13009" width="7.125" style="1" customWidth="1"/>
    <col min="13010" max="13010" width="6.75" style="1" customWidth="1"/>
    <col min="13011" max="13011" width="6.25" style="1" customWidth="1"/>
    <col min="13012" max="13013" width="6.125" style="1" customWidth="1"/>
    <col min="13014" max="13014" width="6.25" style="1" customWidth="1"/>
    <col min="13015" max="13015" width="5.625" style="1" customWidth="1"/>
    <col min="13016" max="13016" width="5.125" style="1" customWidth="1"/>
    <col min="13017" max="13017" width="5.75" style="1" customWidth="1"/>
    <col min="13018" max="13018" width="5.875" style="1" customWidth="1"/>
    <col min="13019" max="13019" width="5.75" style="1" customWidth="1"/>
    <col min="13020" max="13020" width="6.375" style="1" customWidth="1"/>
    <col min="13021" max="13021" width="5.5" style="1" customWidth="1"/>
    <col min="13022" max="13022" width="5.75" style="1" customWidth="1"/>
    <col min="13023" max="13023" width="6.25" style="1" customWidth="1"/>
    <col min="13024" max="13024" width="5.875" style="1" customWidth="1"/>
    <col min="13025" max="13025" width="6.875" style="1" customWidth="1"/>
    <col min="13026" max="13026" width="5.875" style="1" customWidth="1"/>
    <col min="13027" max="13027" width="7.375" style="1" customWidth="1"/>
    <col min="13028" max="13028" width="6.375" style="1" customWidth="1"/>
    <col min="13029" max="13031" width="5.625" style="1" customWidth="1"/>
    <col min="13032" max="13033" width="4.5" style="1" customWidth="1"/>
    <col min="13034" max="13260" width="9" style="1" customWidth="1"/>
    <col min="13261" max="13261" width="10" style="1" customWidth="1"/>
    <col min="13262" max="13262" width="5.75" style="1" customWidth="1"/>
    <col min="13263" max="13263" width="5.125" style="1" customWidth="1"/>
    <col min="13264" max="13264" width="6.25" style="1" customWidth="1"/>
    <col min="13265" max="13265" width="7.125" style="1" customWidth="1"/>
    <col min="13266" max="13266" width="6.75" style="1" customWidth="1"/>
    <col min="13267" max="13267" width="6.25" style="1" customWidth="1"/>
    <col min="13268" max="13269" width="6.125" style="1" customWidth="1"/>
    <col min="13270" max="13270" width="6.25" style="1" customWidth="1"/>
    <col min="13271" max="13271" width="5.625" style="1" customWidth="1"/>
    <col min="13272" max="13272" width="5.125" style="1" customWidth="1"/>
    <col min="13273" max="13273" width="5.75" style="1" customWidth="1"/>
    <col min="13274" max="13274" width="5.875" style="1" customWidth="1"/>
    <col min="13275" max="13275" width="5.75" style="1" customWidth="1"/>
    <col min="13276" max="13276" width="6.375" style="1" customWidth="1"/>
    <col min="13277" max="13277" width="5.5" style="1" customWidth="1"/>
    <col min="13278" max="13278" width="5.75" style="1" customWidth="1"/>
    <col min="13279" max="13279" width="6.25" style="1" customWidth="1"/>
    <col min="13280" max="13280" width="5.875" style="1" customWidth="1"/>
    <col min="13281" max="13281" width="6.875" style="1" customWidth="1"/>
    <col min="13282" max="13282" width="5.875" style="1" customWidth="1"/>
    <col min="13283" max="13283" width="7.375" style="1" customWidth="1"/>
    <col min="13284" max="13284" width="6.375" style="1" customWidth="1"/>
    <col min="13285" max="13287" width="5.625" style="1" customWidth="1"/>
    <col min="13288" max="13289" width="4.5" style="1" customWidth="1"/>
    <col min="13290" max="13516" width="9" style="1" customWidth="1"/>
    <col min="13517" max="13517" width="10" style="1" customWidth="1"/>
    <col min="13518" max="13518" width="5.75" style="1" customWidth="1"/>
    <col min="13519" max="13519" width="5.125" style="1" customWidth="1"/>
    <col min="13520" max="13520" width="6.25" style="1" customWidth="1"/>
    <col min="13521" max="13521" width="7.125" style="1" customWidth="1"/>
    <col min="13522" max="13522" width="6.75" style="1" customWidth="1"/>
    <col min="13523" max="13523" width="6.25" style="1" customWidth="1"/>
    <col min="13524" max="13525" width="6.125" style="1" customWidth="1"/>
    <col min="13526" max="13526" width="6.25" style="1" customWidth="1"/>
    <col min="13527" max="13527" width="5.625" style="1" customWidth="1"/>
    <col min="13528" max="13528" width="5.125" style="1" customWidth="1"/>
    <col min="13529" max="13529" width="5.75" style="1" customWidth="1"/>
    <col min="13530" max="13530" width="5.875" style="1" customWidth="1"/>
    <col min="13531" max="13531" width="5.75" style="1" customWidth="1"/>
    <col min="13532" max="13532" width="6.375" style="1" customWidth="1"/>
    <col min="13533" max="13533" width="5.5" style="1" customWidth="1"/>
    <col min="13534" max="13534" width="5.75" style="1" customWidth="1"/>
    <col min="13535" max="13535" width="6.25" style="1" customWidth="1"/>
    <col min="13536" max="13536" width="5.875" style="1" customWidth="1"/>
    <col min="13537" max="13537" width="6.875" style="1" customWidth="1"/>
    <col min="13538" max="13538" width="5.875" style="1" customWidth="1"/>
    <col min="13539" max="13539" width="7.375" style="1" customWidth="1"/>
    <col min="13540" max="13540" width="6.375" style="1" customWidth="1"/>
    <col min="13541" max="13543" width="5.625" style="1" customWidth="1"/>
    <col min="13544" max="13545" width="4.5" style="1" customWidth="1"/>
    <col min="13546" max="13772" width="9" style="1" customWidth="1"/>
    <col min="13773" max="13773" width="10" style="1" customWidth="1"/>
    <col min="13774" max="13774" width="5.75" style="1" customWidth="1"/>
    <col min="13775" max="13775" width="5.125" style="1" customWidth="1"/>
    <col min="13776" max="13776" width="6.25" style="1" customWidth="1"/>
    <col min="13777" max="13777" width="7.125" style="1" customWidth="1"/>
    <col min="13778" max="13778" width="6.75" style="1" customWidth="1"/>
    <col min="13779" max="13779" width="6.25" style="1" customWidth="1"/>
    <col min="13780" max="13781" width="6.125" style="1" customWidth="1"/>
    <col min="13782" max="13782" width="6.25" style="1" customWidth="1"/>
    <col min="13783" max="13783" width="5.625" style="1" customWidth="1"/>
    <col min="13784" max="13784" width="5.125" style="1" customWidth="1"/>
    <col min="13785" max="13785" width="5.75" style="1" customWidth="1"/>
    <col min="13786" max="13786" width="5.875" style="1" customWidth="1"/>
    <col min="13787" max="13787" width="5.75" style="1" customWidth="1"/>
    <col min="13788" max="13788" width="6.375" style="1" customWidth="1"/>
    <col min="13789" max="13789" width="5.5" style="1" customWidth="1"/>
    <col min="13790" max="13790" width="5.75" style="1" customWidth="1"/>
    <col min="13791" max="13791" width="6.25" style="1" customWidth="1"/>
    <col min="13792" max="13792" width="5.875" style="1" customWidth="1"/>
    <col min="13793" max="13793" width="6.875" style="1" customWidth="1"/>
    <col min="13794" max="13794" width="5.875" style="1" customWidth="1"/>
    <col min="13795" max="13795" width="7.375" style="1" customWidth="1"/>
    <col min="13796" max="13796" width="6.375" style="1" customWidth="1"/>
    <col min="13797" max="13799" width="5.625" style="1" customWidth="1"/>
    <col min="13800" max="13801" width="4.5" style="1" customWidth="1"/>
    <col min="13802" max="14028" width="9" style="1" customWidth="1"/>
    <col min="14029" max="14029" width="10" style="1" customWidth="1"/>
    <col min="14030" max="14030" width="5.75" style="1" customWidth="1"/>
    <col min="14031" max="14031" width="5.125" style="1" customWidth="1"/>
    <col min="14032" max="14032" width="6.25" style="1" customWidth="1"/>
    <col min="14033" max="14033" width="7.125" style="1" customWidth="1"/>
    <col min="14034" max="14034" width="6.75" style="1" customWidth="1"/>
    <col min="14035" max="14035" width="6.25" style="1" customWidth="1"/>
    <col min="14036" max="14037" width="6.125" style="1" customWidth="1"/>
    <col min="14038" max="14038" width="6.25" style="1" customWidth="1"/>
    <col min="14039" max="14039" width="5.625" style="1" customWidth="1"/>
    <col min="14040" max="14040" width="5.125" style="1" customWidth="1"/>
    <col min="14041" max="14041" width="5.75" style="1" customWidth="1"/>
    <col min="14042" max="14042" width="5.875" style="1" customWidth="1"/>
    <col min="14043" max="14043" width="5.75" style="1" customWidth="1"/>
    <col min="14044" max="14044" width="6.375" style="1" customWidth="1"/>
    <col min="14045" max="14045" width="5.5" style="1" customWidth="1"/>
    <col min="14046" max="14046" width="5.75" style="1" customWidth="1"/>
    <col min="14047" max="14047" width="6.25" style="1" customWidth="1"/>
    <col min="14048" max="14048" width="5.875" style="1" customWidth="1"/>
    <col min="14049" max="14049" width="6.875" style="1" customWidth="1"/>
    <col min="14050" max="14050" width="5.875" style="1" customWidth="1"/>
    <col min="14051" max="14051" width="7.375" style="1" customWidth="1"/>
    <col min="14052" max="14052" width="6.375" style="1" customWidth="1"/>
    <col min="14053" max="14055" width="5.625" style="1" customWidth="1"/>
    <col min="14056" max="14057" width="4.5" style="1" customWidth="1"/>
    <col min="14058" max="14284" width="9" style="1" customWidth="1"/>
    <col min="14285" max="14285" width="10" style="1" customWidth="1"/>
    <col min="14286" max="14286" width="5.75" style="1" customWidth="1"/>
    <col min="14287" max="14287" width="5.125" style="1" customWidth="1"/>
    <col min="14288" max="14288" width="6.25" style="1" customWidth="1"/>
    <col min="14289" max="14289" width="7.125" style="1" customWidth="1"/>
    <col min="14290" max="14290" width="6.75" style="1" customWidth="1"/>
    <col min="14291" max="14291" width="6.25" style="1" customWidth="1"/>
    <col min="14292" max="14293" width="6.125" style="1" customWidth="1"/>
    <col min="14294" max="14294" width="6.25" style="1" customWidth="1"/>
    <col min="14295" max="14295" width="5.625" style="1" customWidth="1"/>
    <col min="14296" max="14296" width="5.125" style="1" customWidth="1"/>
    <col min="14297" max="14297" width="5.75" style="1" customWidth="1"/>
    <col min="14298" max="14298" width="5.875" style="1" customWidth="1"/>
    <col min="14299" max="14299" width="5.75" style="1" customWidth="1"/>
    <col min="14300" max="14300" width="6.375" style="1" customWidth="1"/>
    <col min="14301" max="14301" width="5.5" style="1" customWidth="1"/>
    <col min="14302" max="14302" width="5.75" style="1" customWidth="1"/>
    <col min="14303" max="14303" width="6.25" style="1" customWidth="1"/>
    <col min="14304" max="14304" width="5.875" style="1" customWidth="1"/>
    <col min="14305" max="14305" width="6.875" style="1" customWidth="1"/>
    <col min="14306" max="14306" width="5.875" style="1" customWidth="1"/>
    <col min="14307" max="14307" width="7.375" style="1" customWidth="1"/>
    <col min="14308" max="14308" width="6.375" style="1" customWidth="1"/>
    <col min="14309" max="14311" width="5.625" style="1" customWidth="1"/>
    <col min="14312" max="14313" width="4.5" style="1" customWidth="1"/>
    <col min="14314" max="14540" width="9" style="1" customWidth="1"/>
    <col min="14541" max="14541" width="10" style="1" customWidth="1"/>
    <col min="14542" max="14542" width="5.75" style="1" customWidth="1"/>
    <col min="14543" max="14543" width="5.125" style="1" customWidth="1"/>
    <col min="14544" max="14544" width="6.25" style="1" customWidth="1"/>
    <col min="14545" max="14545" width="7.125" style="1" customWidth="1"/>
    <col min="14546" max="14546" width="6.75" style="1" customWidth="1"/>
    <col min="14547" max="14547" width="6.25" style="1" customWidth="1"/>
    <col min="14548" max="14549" width="6.125" style="1" customWidth="1"/>
    <col min="14550" max="14550" width="6.25" style="1" customWidth="1"/>
    <col min="14551" max="14551" width="5.625" style="1" customWidth="1"/>
    <col min="14552" max="14552" width="5.125" style="1" customWidth="1"/>
    <col min="14553" max="14553" width="5.75" style="1" customWidth="1"/>
    <col min="14554" max="14554" width="5.875" style="1" customWidth="1"/>
    <col min="14555" max="14555" width="5.75" style="1" customWidth="1"/>
    <col min="14556" max="14556" width="6.375" style="1" customWidth="1"/>
    <col min="14557" max="14557" width="5.5" style="1" customWidth="1"/>
    <col min="14558" max="14558" width="5.75" style="1" customWidth="1"/>
    <col min="14559" max="14559" width="6.25" style="1" customWidth="1"/>
    <col min="14560" max="14560" width="5.875" style="1" customWidth="1"/>
    <col min="14561" max="14561" width="6.875" style="1" customWidth="1"/>
    <col min="14562" max="14562" width="5.875" style="1" customWidth="1"/>
    <col min="14563" max="14563" width="7.375" style="1" customWidth="1"/>
    <col min="14564" max="14564" width="6.375" style="1" customWidth="1"/>
    <col min="14565" max="14567" width="5.625" style="1" customWidth="1"/>
    <col min="14568" max="14569" width="4.5" style="1" customWidth="1"/>
    <col min="14570" max="14796" width="9" style="1" customWidth="1"/>
    <col min="14797" max="14797" width="10" style="1" customWidth="1"/>
    <col min="14798" max="14798" width="5.75" style="1" customWidth="1"/>
    <col min="14799" max="14799" width="5.125" style="1" customWidth="1"/>
    <col min="14800" max="14800" width="6.25" style="1" customWidth="1"/>
    <col min="14801" max="14801" width="7.125" style="1" customWidth="1"/>
    <col min="14802" max="14802" width="6.75" style="1" customWidth="1"/>
    <col min="14803" max="14803" width="6.25" style="1" customWidth="1"/>
    <col min="14804" max="14805" width="6.125" style="1" customWidth="1"/>
    <col min="14806" max="14806" width="6.25" style="1" customWidth="1"/>
    <col min="14807" max="14807" width="5.625" style="1" customWidth="1"/>
    <col min="14808" max="14808" width="5.125" style="1" customWidth="1"/>
    <col min="14809" max="14809" width="5.75" style="1" customWidth="1"/>
    <col min="14810" max="14810" width="5.875" style="1" customWidth="1"/>
    <col min="14811" max="14811" width="5.75" style="1" customWidth="1"/>
    <col min="14812" max="14812" width="6.375" style="1" customWidth="1"/>
    <col min="14813" max="14813" width="5.5" style="1" customWidth="1"/>
    <col min="14814" max="14814" width="5.75" style="1" customWidth="1"/>
    <col min="14815" max="14815" width="6.25" style="1" customWidth="1"/>
    <col min="14816" max="14816" width="5.875" style="1" customWidth="1"/>
    <col min="14817" max="14817" width="6.875" style="1" customWidth="1"/>
    <col min="14818" max="14818" width="5.875" style="1" customWidth="1"/>
    <col min="14819" max="14819" width="7.375" style="1" customWidth="1"/>
    <col min="14820" max="14820" width="6.375" style="1" customWidth="1"/>
    <col min="14821" max="14823" width="5.625" style="1" customWidth="1"/>
    <col min="14824" max="14825" width="4.5" style="1" customWidth="1"/>
    <col min="14826" max="15052" width="9" style="1" customWidth="1"/>
    <col min="15053" max="15053" width="10" style="1" customWidth="1"/>
    <col min="15054" max="15054" width="5.75" style="1" customWidth="1"/>
    <col min="15055" max="15055" width="5.125" style="1" customWidth="1"/>
    <col min="15056" max="15056" width="6.25" style="1" customWidth="1"/>
    <col min="15057" max="15057" width="7.125" style="1" customWidth="1"/>
    <col min="15058" max="15058" width="6.75" style="1" customWidth="1"/>
    <col min="15059" max="15059" width="6.25" style="1" customWidth="1"/>
    <col min="15060" max="15061" width="6.125" style="1" customWidth="1"/>
    <col min="15062" max="15062" width="6.25" style="1" customWidth="1"/>
    <col min="15063" max="15063" width="5.625" style="1" customWidth="1"/>
    <col min="15064" max="15064" width="5.125" style="1" customWidth="1"/>
    <col min="15065" max="15065" width="5.75" style="1" customWidth="1"/>
    <col min="15066" max="15066" width="5.875" style="1" customWidth="1"/>
    <col min="15067" max="15067" width="5.75" style="1" customWidth="1"/>
    <col min="15068" max="15068" width="6.375" style="1" customWidth="1"/>
    <col min="15069" max="15069" width="5.5" style="1" customWidth="1"/>
    <col min="15070" max="15070" width="5.75" style="1" customWidth="1"/>
    <col min="15071" max="15071" width="6.25" style="1" customWidth="1"/>
    <col min="15072" max="15072" width="5.875" style="1" customWidth="1"/>
    <col min="15073" max="15073" width="6.875" style="1" customWidth="1"/>
    <col min="15074" max="15074" width="5.875" style="1" customWidth="1"/>
    <col min="15075" max="15075" width="7.375" style="1" customWidth="1"/>
    <col min="15076" max="15076" width="6.375" style="1" customWidth="1"/>
    <col min="15077" max="15079" width="5.625" style="1" customWidth="1"/>
    <col min="15080" max="15081" width="4.5" style="1" customWidth="1"/>
    <col min="15082" max="15308" width="9" style="1" customWidth="1"/>
    <col min="15309" max="15309" width="10" style="1" customWidth="1"/>
    <col min="15310" max="15310" width="5.75" style="1" customWidth="1"/>
    <col min="15311" max="15311" width="5.125" style="1" customWidth="1"/>
    <col min="15312" max="15312" width="6.25" style="1" customWidth="1"/>
    <col min="15313" max="15313" width="7.125" style="1" customWidth="1"/>
    <col min="15314" max="15314" width="6.75" style="1" customWidth="1"/>
    <col min="15315" max="15315" width="6.25" style="1" customWidth="1"/>
    <col min="15316" max="15317" width="6.125" style="1" customWidth="1"/>
    <col min="15318" max="15318" width="6.25" style="1" customWidth="1"/>
    <col min="15319" max="15319" width="5.625" style="1" customWidth="1"/>
    <col min="15320" max="15320" width="5.125" style="1" customWidth="1"/>
    <col min="15321" max="15321" width="5.75" style="1" customWidth="1"/>
    <col min="15322" max="15322" width="5.875" style="1" customWidth="1"/>
    <col min="15323" max="15323" width="5.75" style="1" customWidth="1"/>
    <col min="15324" max="15324" width="6.375" style="1" customWidth="1"/>
    <col min="15325" max="15325" width="5.5" style="1" customWidth="1"/>
    <col min="15326" max="15326" width="5.75" style="1" customWidth="1"/>
    <col min="15327" max="15327" width="6.25" style="1" customWidth="1"/>
    <col min="15328" max="15328" width="5.875" style="1" customWidth="1"/>
    <col min="15329" max="15329" width="6.875" style="1" customWidth="1"/>
    <col min="15330" max="15330" width="5.875" style="1" customWidth="1"/>
    <col min="15331" max="15331" width="7.375" style="1" customWidth="1"/>
    <col min="15332" max="15332" width="6.375" style="1" customWidth="1"/>
    <col min="15333" max="15335" width="5.625" style="1" customWidth="1"/>
    <col min="15336" max="15337" width="4.5" style="1" customWidth="1"/>
    <col min="15338" max="15564" width="9" style="1" customWidth="1"/>
    <col min="15565" max="15565" width="10" style="1" customWidth="1"/>
    <col min="15566" max="15566" width="5.75" style="1" customWidth="1"/>
    <col min="15567" max="15567" width="5.125" style="1" customWidth="1"/>
    <col min="15568" max="15568" width="6.25" style="1" customWidth="1"/>
    <col min="15569" max="15569" width="7.125" style="1" customWidth="1"/>
    <col min="15570" max="15570" width="6.75" style="1" customWidth="1"/>
    <col min="15571" max="15571" width="6.25" style="1" customWidth="1"/>
    <col min="15572" max="15573" width="6.125" style="1" customWidth="1"/>
    <col min="15574" max="15574" width="6.25" style="1" customWidth="1"/>
    <col min="15575" max="15575" width="5.625" style="1" customWidth="1"/>
    <col min="15576" max="15576" width="5.125" style="1" customWidth="1"/>
    <col min="15577" max="15577" width="5.75" style="1" customWidth="1"/>
    <col min="15578" max="15578" width="5.875" style="1" customWidth="1"/>
    <col min="15579" max="15579" width="5.75" style="1" customWidth="1"/>
    <col min="15580" max="15580" width="6.375" style="1" customWidth="1"/>
    <col min="15581" max="15581" width="5.5" style="1" customWidth="1"/>
    <col min="15582" max="15582" width="5.75" style="1" customWidth="1"/>
    <col min="15583" max="15583" width="6.25" style="1" customWidth="1"/>
    <col min="15584" max="15584" width="5.875" style="1" customWidth="1"/>
    <col min="15585" max="15585" width="6.875" style="1" customWidth="1"/>
    <col min="15586" max="15586" width="5.875" style="1" customWidth="1"/>
    <col min="15587" max="15587" width="7.375" style="1" customWidth="1"/>
    <col min="15588" max="15588" width="6.375" style="1" customWidth="1"/>
    <col min="15589" max="15591" width="5.625" style="1" customWidth="1"/>
    <col min="15592" max="15593" width="4.5" style="1" customWidth="1"/>
    <col min="15594" max="15820" width="9" style="1" customWidth="1"/>
    <col min="15821" max="15821" width="10" style="1" customWidth="1"/>
    <col min="15822" max="15822" width="5.75" style="1" customWidth="1"/>
    <col min="15823" max="15823" width="5.125" style="1" customWidth="1"/>
    <col min="15824" max="15824" width="6.25" style="1" customWidth="1"/>
    <col min="15825" max="15825" width="7.125" style="1" customWidth="1"/>
    <col min="15826" max="15826" width="6.75" style="1" customWidth="1"/>
    <col min="15827" max="15827" width="6.25" style="1" customWidth="1"/>
    <col min="15828" max="15829" width="6.125" style="1" customWidth="1"/>
    <col min="15830" max="15830" width="6.25" style="1" customWidth="1"/>
    <col min="15831" max="15831" width="5.625" style="1" customWidth="1"/>
    <col min="15832" max="15832" width="5.125" style="1" customWidth="1"/>
    <col min="15833" max="15833" width="5.75" style="1" customWidth="1"/>
    <col min="15834" max="15834" width="5.875" style="1" customWidth="1"/>
    <col min="15835" max="15835" width="5.75" style="1" customWidth="1"/>
    <col min="15836" max="15836" width="6.375" style="1" customWidth="1"/>
    <col min="15837" max="15837" width="5.5" style="1" customWidth="1"/>
    <col min="15838" max="15838" width="5.75" style="1" customWidth="1"/>
    <col min="15839" max="15839" width="6.25" style="1" customWidth="1"/>
    <col min="15840" max="15840" width="5.875" style="1" customWidth="1"/>
    <col min="15841" max="15841" width="6.875" style="1" customWidth="1"/>
    <col min="15842" max="15842" width="5.875" style="1" customWidth="1"/>
    <col min="15843" max="15843" width="7.375" style="1" customWidth="1"/>
    <col min="15844" max="15844" width="6.375" style="1" customWidth="1"/>
    <col min="15845" max="15847" width="5.625" style="1" customWidth="1"/>
    <col min="15848" max="15849" width="4.5" style="1" customWidth="1"/>
    <col min="15850" max="16076" width="9" style="1" customWidth="1"/>
    <col min="16077" max="16077" width="10" style="1" customWidth="1"/>
    <col min="16078" max="16078" width="5.75" style="1" customWidth="1"/>
    <col min="16079" max="16079" width="5.125" style="1" customWidth="1"/>
    <col min="16080" max="16080" width="6.25" style="1" customWidth="1"/>
    <col min="16081" max="16081" width="7.125" style="1" customWidth="1"/>
    <col min="16082" max="16082" width="6.75" style="1" customWidth="1"/>
    <col min="16083" max="16083" width="6.25" style="1" customWidth="1"/>
    <col min="16084" max="16085" width="6.125" style="1" customWidth="1"/>
    <col min="16086" max="16086" width="6.25" style="1" customWidth="1"/>
    <col min="16087" max="16087" width="5.625" style="1" customWidth="1"/>
    <col min="16088" max="16088" width="5.125" style="1" customWidth="1"/>
    <col min="16089" max="16089" width="5.75" style="1" customWidth="1"/>
    <col min="16090" max="16090" width="5.875" style="1" customWidth="1"/>
    <col min="16091" max="16091" width="5.75" style="1" customWidth="1"/>
    <col min="16092" max="16092" width="6.375" style="1" customWidth="1"/>
    <col min="16093" max="16093" width="5.5" style="1" customWidth="1"/>
    <col min="16094" max="16094" width="5.75" style="1" customWidth="1"/>
    <col min="16095" max="16095" width="6.25" style="1" customWidth="1"/>
    <col min="16096" max="16096" width="5.875" style="1" customWidth="1"/>
    <col min="16097" max="16097" width="6.875" style="1" customWidth="1"/>
    <col min="16098" max="16098" width="5.875" style="1" customWidth="1"/>
    <col min="16099" max="16099" width="7.375" style="1" customWidth="1"/>
    <col min="16100" max="16100" width="6.375" style="1" customWidth="1"/>
    <col min="16101" max="16103" width="5.625" style="1" customWidth="1"/>
    <col min="16104" max="16105" width="4.5" style="1" customWidth="1"/>
    <col min="16106" max="16384" width="9" style="1" customWidth="1"/>
  </cols>
  <sheetData>
    <row r="1" spans="1:12" s="2" customFormat="1" ht="20.100000000000001" customHeight="1">
      <c r="A1" s="298" t="s">
        <v>220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</row>
    <row r="2" spans="1:12" s="72" customFormat="1" ht="20.100000000000001" customHeight="1">
      <c r="A2" s="399" t="s">
        <v>177</v>
      </c>
      <c r="B2" s="399"/>
      <c r="C2" s="72"/>
      <c r="D2" s="72"/>
      <c r="E2" s="72"/>
      <c r="F2" s="72"/>
      <c r="G2" s="72"/>
      <c r="H2" s="507"/>
      <c r="I2" s="507"/>
      <c r="J2" s="140" t="s">
        <v>127</v>
      </c>
      <c r="K2" s="140"/>
      <c r="L2" s="140"/>
    </row>
    <row r="3" spans="1:12" s="4" customFormat="1" ht="20.100000000000001" customHeight="1">
      <c r="A3" s="400" t="s">
        <v>55</v>
      </c>
      <c r="B3" s="182" t="s">
        <v>260</v>
      </c>
      <c r="C3" s="441"/>
      <c r="D3" s="453" t="s">
        <v>163</v>
      </c>
      <c r="E3" s="476"/>
      <c r="F3" s="476"/>
      <c r="G3" s="476"/>
      <c r="H3" s="476"/>
      <c r="I3" s="476"/>
      <c r="J3" s="476"/>
      <c r="K3" s="476"/>
      <c r="L3" s="441"/>
    </row>
    <row r="4" spans="1:12" s="4" customFormat="1" ht="20.100000000000001" customHeight="1">
      <c r="A4" s="401"/>
      <c r="B4" s="412" t="s">
        <v>153</v>
      </c>
      <c r="C4" s="442"/>
      <c r="D4" s="454" t="s">
        <v>210</v>
      </c>
      <c r="E4" s="183" t="s">
        <v>221</v>
      </c>
      <c r="F4" s="183"/>
      <c r="G4" s="183" t="s">
        <v>134</v>
      </c>
      <c r="H4" s="494"/>
      <c r="I4" s="183" t="s">
        <v>291</v>
      </c>
      <c r="J4" s="183"/>
      <c r="K4" s="523" t="s">
        <v>149</v>
      </c>
      <c r="L4" s="531"/>
    </row>
    <row r="5" spans="1:12" s="398" customFormat="1" ht="20.100000000000001" customHeight="1">
      <c r="A5" s="401"/>
      <c r="B5" s="413"/>
      <c r="C5" s="443"/>
      <c r="D5" s="455"/>
      <c r="E5" s="450" t="s">
        <v>9</v>
      </c>
      <c r="F5" s="450" t="s">
        <v>222</v>
      </c>
      <c r="G5" s="450" t="s">
        <v>9</v>
      </c>
      <c r="H5" s="436" t="s">
        <v>222</v>
      </c>
      <c r="I5" s="450" t="s">
        <v>9</v>
      </c>
      <c r="J5" s="450" t="s">
        <v>222</v>
      </c>
      <c r="K5" s="450" t="s">
        <v>9</v>
      </c>
      <c r="L5" s="532" t="s">
        <v>222</v>
      </c>
    </row>
    <row r="6" spans="1:12" s="398" customFormat="1" ht="20.100000000000001" customHeight="1">
      <c r="A6" s="75" t="s">
        <v>295</v>
      </c>
      <c r="B6" s="414">
        <v>6578</v>
      </c>
      <c r="C6" s="288"/>
      <c r="D6" s="456">
        <f>972+2159</f>
        <v>3131</v>
      </c>
      <c r="E6" s="284">
        <f t="shared" ref="E6:E14" si="0">D6-I6-K6</f>
        <v>3025</v>
      </c>
      <c r="F6" s="487">
        <f t="shared" ref="F6:F16" si="1">E6/D6</f>
        <v>0.96614500159693384</v>
      </c>
      <c r="G6" s="284">
        <f>44+89</f>
        <v>133</v>
      </c>
      <c r="H6" s="508">
        <f t="shared" ref="H6:H16" si="2">G6/D6</f>
        <v>4.247844139252635e-002</v>
      </c>
      <c r="I6" s="284">
        <v>3</v>
      </c>
      <c r="J6" s="464">
        <f t="shared" ref="J6:J16" si="3">SUM(I6/D6)</f>
        <v>9.5816033216224845e-004</v>
      </c>
      <c r="K6" s="284">
        <v>103</v>
      </c>
      <c r="L6" s="548">
        <f t="shared" ref="L6:L16" si="4">SUM(K6/D6)</f>
        <v>3.2896838070903864e-002</v>
      </c>
    </row>
    <row r="7" spans="1:12" s="398" customFormat="1" ht="20.100000000000001" customHeight="1">
      <c r="A7" s="75">
        <v>20</v>
      </c>
      <c r="B7" s="414">
        <v>1666</v>
      </c>
      <c r="C7" s="288"/>
      <c r="D7" s="456">
        <f>1040+2104</f>
        <v>3144</v>
      </c>
      <c r="E7" s="284">
        <f t="shared" si="0"/>
        <v>2879</v>
      </c>
      <c r="F7" s="487">
        <f t="shared" si="1"/>
        <v>0.91571246819338425</v>
      </c>
      <c r="G7" s="284">
        <f>150+166</f>
        <v>316</v>
      </c>
      <c r="H7" s="508">
        <f t="shared" si="2"/>
        <v>0.1005089058524173</v>
      </c>
      <c r="I7" s="284">
        <v>6</v>
      </c>
      <c r="J7" s="464">
        <f t="shared" si="3"/>
        <v>1.9083969465648854e-003</v>
      </c>
      <c r="K7" s="284">
        <v>259</v>
      </c>
      <c r="L7" s="548">
        <f t="shared" si="4"/>
        <v>8.2379134860050884e-002</v>
      </c>
    </row>
    <row r="8" spans="1:12" s="398" customFormat="1" ht="20.100000000000001" customHeight="1">
      <c r="A8" s="402">
        <v>21</v>
      </c>
      <c r="B8" s="414">
        <v>2023</v>
      </c>
      <c r="C8" s="288"/>
      <c r="D8" s="456">
        <v>2962</v>
      </c>
      <c r="E8" s="284">
        <f t="shared" si="0"/>
        <v>2805</v>
      </c>
      <c r="F8" s="487">
        <f t="shared" si="1"/>
        <v>0.9469952734638758</v>
      </c>
      <c r="G8" s="284">
        <v>192</v>
      </c>
      <c r="H8" s="508">
        <f t="shared" si="2"/>
        <v>6.4821066846725187e-002</v>
      </c>
      <c r="I8" s="284">
        <v>0</v>
      </c>
      <c r="J8" s="464">
        <f t="shared" si="3"/>
        <v>0</v>
      </c>
      <c r="K8" s="284">
        <v>157</v>
      </c>
      <c r="L8" s="548">
        <f t="shared" si="4"/>
        <v>5.3004726536124237e-002</v>
      </c>
    </row>
    <row r="9" spans="1:12" s="398" customFormat="1" ht="20.100000000000001" customHeight="1">
      <c r="A9" s="75">
        <v>22</v>
      </c>
      <c r="B9" s="414">
        <v>1427</v>
      </c>
      <c r="C9" s="288"/>
      <c r="D9" s="456">
        <v>2787</v>
      </c>
      <c r="E9" s="284">
        <f t="shared" si="0"/>
        <v>2595</v>
      </c>
      <c r="F9" s="487">
        <f t="shared" si="1"/>
        <v>0.93110871905274484</v>
      </c>
      <c r="G9" s="284">
        <v>219</v>
      </c>
      <c r="H9" s="508">
        <f t="shared" si="2"/>
        <v>7.8579117330462869e-002</v>
      </c>
      <c r="I9" s="284">
        <v>5</v>
      </c>
      <c r="J9" s="464">
        <f t="shared" si="3"/>
        <v>1.794043774668102e-003</v>
      </c>
      <c r="K9" s="284">
        <v>187</v>
      </c>
      <c r="L9" s="548">
        <f t="shared" si="4"/>
        <v>6.7097237172587004e-002</v>
      </c>
    </row>
    <row r="10" spans="1:12" s="398" customFormat="1" ht="20.100000000000001" customHeight="1">
      <c r="A10" s="306">
        <v>23</v>
      </c>
      <c r="B10" s="414">
        <v>1440</v>
      </c>
      <c r="C10" s="288"/>
      <c r="D10" s="457">
        <v>2765</v>
      </c>
      <c r="E10" s="284">
        <f t="shared" si="0"/>
        <v>2577</v>
      </c>
      <c r="F10" s="487">
        <f t="shared" si="1"/>
        <v>0.93200723327305601</v>
      </c>
      <c r="G10" s="284">
        <v>222</v>
      </c>
      <c r="H10" s="508">
        <f t="shared" si="2"/>
        <v>8.0289330922242316e-002</v>
      </c>
      <c r="I10" s="284">
        <v>4</v>
      </c>
      <c r="J10" s="464">
        <f t="shared" si="3"/>
        <v>1.4466546112115732e-003</v>
      </c>
      <c r="K10" s="284">
        <v>184</v>
      </c>
      <c r="L10" s="548">
        <f t="shared" si="4"/>
        <v>6.6546112115732373e-002</v>
      </c>
    </row>
    <row r="11" spans="1:12" s="398" customFormat="1" ht="20.100000000000001" customHeight="1">
      <c r="A11" s="306">
        <v>24</v>
      </c>
      <c r="B11" s="414">
        <v>1304</v>
      </c>
      <c r="C11" s="288"/>
      <c r="D11" s="457">
        <v>2632</v>
      </c>
      <c r="E11" s="284">
        <f t="shared" si="0"/>
        <v>2418</v>
      </c>
      <c r="F11" s="487">
        <f t="shared" si="1"/>
        <v>0.91869300911854102</v>
      </c>
      <c r="G11" s="284">
        <v>235</v>
      </c>
      <c r="H11" s="508">
        <f t="shared" si="2"/>
        <v>8.9285714285714288e-002</v>
      </c>
      <c r="I11" s="284">
        <v>5</v>
      </c>
      <c r="J11" s="464">
        <f t="shared" si="3"/>
        <v>1.8996960486322189e-003</v>
      </c>
      <c r="K11" s="284">
        <v>209</v>
      </c>
      <c r="L11" s="548">
        <f t="shared" si="4"/>
        <v>7.9407294832826741e-002</v>
      </c>
    </row>
    <row r="12" spans="1:12" s="3" customFormat="1" ht="20.100000000000001" customHeight="1">
      <c r="A12" s="160">
        <v>25</v>
      </c>
      <c r="B12" s="414">
        <v>1093</v>
      </c>
      <c r="C12" s="288"/>
      <c r="D12" s="458">
        <v>2474</v>
      </c>
      <c r="E12" s="284">
        <f t="shared" si="0"/>
        <v>2316</v>
      </c>
      <c r="F12" s="488">
        <f t="shared" si="1"/>
        <v>0.93613581244947452</v>
      </c>
      <c r="G12" s="479">
        <v>178</v>
      </c>
      <c r="H12" s="509">
        <f t="shared" si="2"/>
        <v>7.1948261924009702e-002</v>
      </c>
      <c r="I12" s="479">
        <v>4</v>
      </c>
      <c r="J12" s="501">
        <f t="shared" si="3"/>
        <v>1.6168148746968471e-003</v>
      </c>
      <c r="K12" s="479">
        <v>154</v>
      </c>
      <c r="L12" s="548">
        <f t="shared" si="4"/>
        <v>6.2247372675828617e-002</v>
      </c>
    </row>
    <row r="13" spans="1:12" s="3" customFormat="1" ht="20.100000000000001" customHeight="1">
      <c r="A13" s="306">
        <v>26</v>
      </c>
      <c r="B13" s="414">
        <v>1110</v>
      </c>
      <c r="C13" s="288"/>
      <c r="D13" s="459">
        <v>2441</v>
      </c>
      <c r="E13" s="284">
        <f t="shared" si="0"/>
        <v>2184</v>
      </c>
      <c r="F13" s="487">
        <f t="shared" si="1"/>
        <v>0.89471528062269556</v>
      </c>
      <c r="G13" s="284">
        <v>293</v>
      </c>
      <c r="H13" s="508">
        <f t="shared" si="2"/>
        <v>0.12003277345350266</v>
      </c>
      <c r="I13" s="284">
        <v>2</v>
      </c>
      <c r="J13" s="464">
        <f t="shared" si="3"/>
        <v>8.1933633756657109e-004</v>
      </c>
      <c r="K13" s="284">
        <v>255</v>
      </c>
      <c r="L13" s="548">
        <f t="shared" si="4"/>
        <v>0.10446538303973782</v>
      </c>
    </row>
    <row r="14" spans="1:12" s="3" customFormat="1" ht="20.100000000000001" customHeight="1">
      <c r="A14" s="403">
        <v>27</v>
      </c>
      <c r="B14" s="415">
        <v>1041</v>
      </c>
      <c r="C14" s="444"/>
      <c r="D14" s="458">
        <v>2217</v>
      </c>
      <c r="E14" s="477">
        <f t="shared" si="0"/>
        <v>1950</v>
      </c>
      <c r="F14" s="487">
        <f t="shared" si="1"/>
        <v>0.87956698240866038</v>
      </c>
      <c r="G14" s="479">
        <v>307</v>
      </c>
      <c r="H14" s="508">
        <f t="shared" si="2"/>
        <v>0.13847541723049164</v>
      </c>
      <c r="I14" s="479">
        <v>3</v>
      </c>
      <c r="J14" s="464">
        <f t="shared" si="3"/>
        <v>1.3531799729364006e-003</v>
      </c>
      <c r="K14" s="479">
        <v>264</v>
      </c>
      <c r="L14" s="548">
        <f t="shared" si="4"/>
        <v>0.11907983761840325</v>
      </c>
    </row>
    <row r="15" spans="1:12" s="3" customFormat="1" ht="20.100000000000001" customHeight="1">
      <c r="A15" s="302">
        <v>28</v>
      </c>
      <c r="B15" s="416">
        <v>1072</v>
      </c>
      <c r="C15" s="445"/>
      <c r="D15" s="460">
        <v>2086</v>
      </c>
      <c r="E15" s="427">
        <v>1814</v>
      </c>
      <c r="F15" s="489">
        <f t="shared" si="1"/>
        <v>0.86960690316395017</v>
      </c>
      <c r="G15" s="427">
        <v>305</v>
      </c>
      <c r="H15" s="510">
        <f t="shared" si="2"/>
        <v>0.14621284755512942</v>
      </c>
      <c r="I15" s="427">
        <v>6</v>
      </c>
      <c r="J15" s="465">
        <f t="shared" si="3"/>
        <v>2.8763183125599234e-003</v>
      </c>
      <c r="K15" s="427">
        <v>266</v>
      </c>
      <c r="L15" s="549">
        <f t="shared" si="4"/>
        <v>0.12751677852348994</v>
      </c>
    </row>
    <row r="16" spans="1:12" s="3" customFormat="1" ht="20.100000000000001" customHeight="1">
      <c r="A16" s="302">
        <v>29</v>
      </c>
      <c r="B16" s="416">
        <v>1133</v>
      </c>
      <c r="C16" s="445"/>
      <c r="D16" s="460">
        <v>2120</v>
      </c>
      <c r="E16" s="427">
        <v>1661</v>
      </c>
      <c r="F16" s="489">
        <f t="shared" si="1"/>
        <v>0.78349056603773581</v>
      </c>
      <c r="G16" s="427">
        <v>482</v>
      </c>
      <c r="H16" s="510">
        <f t="shared" si="2"/>
        <v>0.22735849056603774</v>
      </c>
      <c r="I16" s="427">
        <v>4</v>
      </c>
      <c r="J16" s="465">
        <f t="shared" si="3"/>
        <v>1.8867924528301887e-003</v>
      </c>
      <c r="K16" s="427">
        <v>455</v>
      </c>
      <c r="L16" s="549">
        <f t="shared" si="4"/>
        <v>0.21462264150943397</v>
      </c>
    </row>
    <row r="17" spans="1:12" s="3" customFormat="1" ht="20.100000000000001" customHeight="1">
      <c r="A17" s="302">
        <v>30</v>
      </c>
      <c r="B17" s="416">
        <v>1101</v>
      </c>
      <c r="C17" s="445"/>
      <c r="D17" s="460">
        <v>1899</v>
      </c>
      <c r="E17" s="427">
        <v>1747</v>
      </c>
      <c r="F17" s="489">
        <v>0.91995787256450756</v>
      </c>
      <c r="G17" s="427">
        <v>159</v>
      </c>
      <c r="H17" s="510">
        <v>8.37282780410743e-002</v>
      </c>
      <c r="I17" s="427">
        <v>7</v>
      </c>
      <c r="J17" s="465">
        <v>3.686150605581885e-003</v>
      </c>
      <c r="K17" s="427">
        <v>145</v>
      </c>
      <c r="L17" s="549">
        <v>7.635597682991048e-002</v>
      </c>
    </row>
    <row r="18" spans="1:12" s="3" customFormat="1" ht="20.100000000000001" customHeight="1">
      <c r="A18" s="302" t="s">
        <v>167</v>
      </c>
      <c r="B18" s="416">
        <v>1256</v>
      </c>
      <c r="C18" s="445"/>
      <c r="D18" s="460">
        <v>2014</v>
      </c>
      <c r="E18" s="427">
        <f>D18-I18-K18</f>
        <v>1846</v>
      </c>
      <c r="F18" s="489">
        <f>E18/D18</f>
        <v>0.91658391261171801</v>
      </c>
      <c r="G18" s="427">
        <v>223</v>
      </c>
      <c r="H18" s="511">
        <f>G18/D18</f>
        <v>0.11072492552135055</v>
      </c>
      <c r="I18" s="427">
        <v>6</v>
      </c>
      <c r="J18" s="465">
        <f>I18/D18</f>
        <v>2.9791459781529296e-003</v>
      </c>
      <c r="K18" s="427">
        <v>162</v>
      </c>
      <c r="L18" s="549">
        <f>K18/D18</f>
        <v>8.0436941410129095e-002</v>
      </c>
    </row>
    <row r="19" spans="1:12" s="3" customFormat="1" ht="20.100000000000001" customHeight="1">
      <c r="A19" s="404">
        <v>2</v>
      </c>
      <c r="B19" s="417">
        <v>1134</v>
      </c>
      <c r="C19" s="445"/>
      <c r="D19" s="460">
        <v>1393</v>
      </c>
      <c r="E19" s="435">
        <f>D19-I19-K19</f>
        <v>1283</v>
      </c>
      <c r="F19" s="490">
        <f>E19/D19</f>
        <v>0.92103374012921757</v>
      </c>
      <c r="G19" s="435">
        <v>151</v>
      </c>
      <c r="H19" s="512">
        <f>G19/D19</f>
        <v>0.10839913854989232</v>
      </c>
      <c r="I19" s="435">
        <v>5</v>
      </c>
      <c r="J19" s="471">
        <f>I19/D19</f>
        <v>3.5893754486719309e-003</v>
      </c>
      <c r="K19" s="435">
        <v>105</v>
      </c>
      <c r="L19" s="550">
        <f>K19/D19</f>
        <v>7.5376884422110546e-002</v>
      </c>
    </row>
    <row r="20" spans="1:12" s="3" customFormat="1" ht="20.100000000000001" customHeight="1">
      <c r="A20" s="404">
        <v>3</v>
      </c>
      <c r="B20" s="418">
        <v>1127</v>
      </c>
      <c r="C20" s="446"/>
      <c r="D20" s="461">
        <v>1594</v>
      </c>
      <c r="E20" s="428">
        <f>D20-I20-K20</f>
        <v>1480</v>
      </c>
      <c r="F20" s="491">
        <f>E20/D20</f>
        <v>0.92848180677540781</v>
      </c>
      <c r="G20" s="428">
        <v>175</v>
      </c>
      <c r="H20" s="513">
        <f>G20/D20</f>
        <v>0.10978670012547051</v>
      </c>
      <c r="I20" s="428">
        <v>2</v>
      </c>
      <c r="J20" s="467">
        <f>I20/D20</f>
        <v>1.2547051442910915e-003</v>
      </c>
      <c r="K20" s="428">
        <v>112</v>
      </c>
      <c r="L20" s="550">
        <f>K20/D20</f>
        <v>7.0263488080301126e-002</v>
      </c>
    </row>
    <row r="21" spans="1:12" s="3" customFormat="1" ht="20.100000000000001" customHeight="1">
      <c r="A21" s="404">
        <v>4</v>
      </c>
      <c r="B21" s="418">
        <v>1351</v>
      </c>
      <c r="C21" s="446"/>
      <c r="D21" s="461">
        <v>1604</v>
      </c>
      <c r="E21" s="428">
        <v>1442</v>
      </c>
      <c r="F21" s="491">
        <v>0.89900249376558605</v>
      </c>
      <c r="G21" s="428">
        <v>203</v>
      </c>
      <c r="H21" s="513">
        <v>0.12655860349127182</v>
      </c>
      <c r="I21" s="428">
        <v>2</v>
      </c>
      <c r="J21" s="467">
        <v>1.2468827930174563e-003</v>
      </c>
      <c r="K21" s="428">
        <v>160</v>
      </c>
      <c r="L21" s="550">
        <v>9.9750623441396513e-002</v>
      </c>
    </row>
    <row r="22" spans="1:12" s="3" customFormat="1" ht="20.100000000000001" customHeight="1">
      <c r="A22" s="405">
        <v>5</v>
      </c>
      <c r="B22" s="419">
        <v>1423</v>
      </c>
      <c r="C22" s="447"/>
      <c r="D22" s="462">
        <v>1681</v>
      </c>
      <c r="E22" s="426">
        <v>1542</v>
      </c>
      <c r="F22" s="492">
        <v>0.91731112433075546</v>
      </c>
      <c r="G22" s="426">
        <v>200</v>
      </c>
      <c r="H22" s="514">
        <v>0.11897679952409281</v>
      </c>
      <c r="I22" s="426">
        <v>5</v>
      </c>
      <c r="J22" s="468">
        <v>2.9744199881023199e-003</v>
      </c>
      <c r="K22" s="426">
        <v>134</v>
      </c>
      <c r="L22" s="551">
        <v>7.9714455681142174e-002</v>
      </c>
    </row>
    <row r="23" spans="1:12" s="4" customFormat="1" ht="19.5" customHeight="1">
      <c r="A23" s="406">
        <v>6</v>
      </c>
      <c r="B23" s="420">
        <v>1635</v>
      </c>
      <c r="C23" s="448"/>
      <c r="D23" s="463">
        <v>1674</v>
      </c>
      <c r="E23" s="429">
        <v>1564</v>
      </c>
      <c r="F23" s="493">
        <v>0.93428912783751494</v>
      </c>
      <c r="G23" s="429">
        <v>156</v>
      </c>
      <c r="H23" s="515">
        <v>9.3189964157706098e-002</v>
      </c>
      <c r="I23" s="429">
        <v>2</v>
      </c>
      <c r="J23" s="469">
        <v>1.1947431302270011e-003</v>
      </c>
      <c r="K23" s="429">
        <v>108</v>
      </c>
      <c r="L23" s="552">
        <v>6.4516129032258063e-002</v>
      </c>
    </row>
    <row r="24" spans="1:12" s="4" customFormat="1" ht="20.100000000000001" customHeight="1">
      <c r="A24" s="166"/>
    </row>
    <row r="25" spans="1:12" s="4" customFormat="1" ht="20.100000000000001" customHeight="1">
      <c r="A25" s="400" t="s">
        <v>55</v>
      </c>
      <c r="B25" s="421" t="s">
        <v>204</v>
      </c>
      <c r="C25" s="449"/>
      <c r="D25" s="449"/>
      <c r="E25" s="449"/>
      <c r="F25" s="449"/>
      <c r="G25" s="449"/>
      <c r="H25" s="449"/>
      <c r="I25" s="449"/>
      <c r="J25" s="530"/>
      <c r="K25" s="540"/>
    </row>
    <row r="26" spans="1:12" s="4" customFormat="1" ht="20.100000000000001" customHeight="1">
      <c r="A26" s="407"/>
      <c r="B26" s="422" t="s">
        <v>210</v>
      </c>
      <c r="C26" s="183" t="s">
        <v>221</v>
      </c>
      <c r="D26" s="183"/>
      <c r="E26" s="183" t="s">
        <v>134</v>
      </c>
      <c r="F26" s="494"/>
      <c r="G26" s="183" t="s">
        <v>291</v>
      </c>
      <c r="H26" s="183"/>
      <c r="I26" s="523" t="s">
        <v>149</v>
      </c>
      <c r="J26" s="531"/>
      <c r="K26" s="379"/>
    </row>
    <row r="27" spans="1:12" s="4" customFormat="1" ht="20.100000000000001" customHeight="1">
      <c r="A27" s="407"/>
      <c r="B27" s="339"/>
      <c r="C27" s="450" t="s">
        <v>225</v>
      </c>
      <c r="D27" s="450" t="s">
        <v>222</v>
      </c>
      <c r="E27" s="450" t="s">
        <v>90</v>
      </c>
      <c r="F27" s="436" t="s">
        <v>222</v>
      </c>
      <c r="G27" s="450" t="s">
        <v>9</v>
      </c>
      <c r="H27" s="450" t="s">
        <v>222</v>
      </c>
      <c r="I27" s="450" t="s">
        <v>9</v>
      </c>
      <c r="J27" s="532" t="s">
        <v>222</v>
      </c>
      <c r="K27" s="541"/>
    </row>
    <row r="28" spans="1:12" s="4" customFormat="1" ht="20.100000000000001" customHeight="1">
      <c r="A28" s="75" t="s">
        <v>295</v>
      </c>
      <c r="B28" s="423">
        <f>2418+609</f>
        <v>3027</v>
      </c>
      <c r="C28" s="284">
        <f t="shared" ref="C28:C38" si="5">B28-G28-I28</f>
        <v>2908</v>
      </c>
      <c r="D28" s="464">
        <f t="shared" ref="D28:D38" si="6">C28/B28</f>
        <v>0.96068714899240171</v>
      </c>
      <c r="E28" s="284">
        <f>162+20</f>
        <v>182</v>
      </c>
      <c r="F28" s="464">
        <f t="shared" ref="F28:F38" si="7">E28/B28</f>
        <v>6.0125536835150317e-002</v>
      </c>
      <c r="G28" s="284">
        <v>2</v>
      </c>
      <c r="H28" s="464">
        <f t="shared" ref="H28:H38" si="8">G28/B28</f>
        <v>6.6072018500165175e-004</v>
      </c>
      <c r="I28" s="41">
        <v>117</v>
      </c>
      <c r="J28" s="533">
        <f t="shared" ref="J28:J38" si="9">I28/B28</f>
        <v>3.865213082259663e-002</v>
      </c>
      <c r="K28" s="509"/>
    </row>
    <row r="29" spans="1:12" s="4" customFormat="1" ht="20.100000000000001" customHeight="1">
      <c r="A29" s="75">
        <v>20</v>
      </c>
      <c r="B29" s="423">
        <f>2355+675</f>
        <v>3030</v>
      </c>
      <c r="C29" s="284">
        <f t="shared" si="5"/>
        <v>2909</v>
      </c>
      <c r="D29" s="464">
        <f t="shared" si="6"/>
        <v>0.9600660066006601</v>
      </c>
      <c r="E29" s="284">
        <f>140+11</f>
        <v>151</v>
      </c>
      <c r="F29" s="464">
        <f t="shared" si="7"/>
        <v>4.9834983498349833e-002</v>
      </c>
      <c r="G29" s="284">
        <v>3</v>
      </c>
      <c r="H29" s="464">
        <f t="shared" si="8"/>
        <v>9.9009900990099011e-004</v>
      </c>
      <c r="I29" s="41">
        <v>118</v>
      </c>
      <c r="J29" s="533">
        <f t="shared" si="9"/>
        <v>3.8943894389438946e-002</v>
      </c>
      <c r="K29" s="509"/>
    </row>
    <row r="30" spans="1:12" s="4" customFormat="1" ht="20.100000000000001" customHeight="1">
      <c r="A30" s="75">
        <v>21</v>
      </c>
      <c r="B30" s="424">
        <f>1804+1439</f>
        <v>3243</v>
      </c>
      <c r="C30" s="425">
        <f t="shared" si="5"/>
        <v>3105</v>
      </c>
      <c r="D30" s="465">
        <f t="shared" si="6"/>
        <v>0.95744680851063835</v>
      </c>
      <c r="E30" s="425">
        <f>160+34</f>
        <v>194</v>
      </c>
      <c r="F30" s="465">
        <f t="shared" si="7"/>
        <v>5.9821153253160654e-002</v>
      </c>
      <c r="G30" s="425">
        <v>8</v>
      </c>
      <c r="H30" s="465">
        <f t="shared" si="8"/>
        <v>2.4668516805427072e-003</v>
      </c>
      <c r="I30" s="131">
        <v>130</v>
      </c>
      <c r="J30" s="534">
        <f t="shared" si="9"/>
        <v>4.0086339808818996e-002</v>
      </c>
      <c r="K30" s="509"/>
    </row>
    <row r="31" spans="1:12" s="4" customFormat="1" ht="20.100000000000001" customHeight="1">
      <c r="A31" s="75">
        <v>22</v>
      </c>
      <c r="B31" s="424">
        <f>1527+1640</f>
        <v>3167</v>
      </c>
      <c r="C31" s="425">
        <f t="shared" si="5"/>
        <v>3006</v>
      </c>
      <c r="D31" s="465">
        <f t="shared" si="6"/>
        <v>0.94916324597410795</v>
      </c>
      <c r="E31" s="425">
        <f>133+77</f>
        <v>210</v>
      </c>
      <c r="F31" s="465">
        <f t="shared" si="7"/>
        <v>6.6308809598989576e-002</v>
      </c>
      <c r="G31" s="425">
        <f>2+2</f>
        <v>4</v>
      </c>
      <c r="H31" s="465">
        <f t="shared" si="8"/>
        <v>1.2630249447426586e-003</v>
      </c>
      <c r="I31" s="131">
        <v>157</v>
      </c>
      <c r="J31" s="534">
        <f t="shared" si="9"/>
        <v>4.9573729081149355e-002</v>
      </c>
      <c r="K31" s="509"/>
    </row>
    <row r="32" spans="1:12" s="4" customFormat="1" ht="20.100000000000001" customHeight="1">
      <c r="A32" s="75">
        <v>23</v>
      </c>
      <c r="B32" s="425">
        <f>1407+1680</f>
        <v>3087</v>
      </c>
      <c r="C32" s="425">
        <f t="shared" si="5"/>
        <v>2935</v>
      </c>
      <c r="D32" s="465">
        <f t="shared" si="6"/>
        <v>0.95076125688370583</v>
      </c>
      <c r="E32" s="478">
        <f>118+73</f>
        <v>191</v>
      </c>
      <c r="F32" s="465">
        <f t="shared" si="7"/>
        <v>6.1872367994816976e-002</v>
      </c>
      <c r="G32" s="478">
        <f>3+5</f>
        <v>8</v>
      </c>
      <c r="H32" s="465">
        <f t="shared" si="8"/>
        <v>2.5915127955944283e-003</v>
      </c>
      <c r="I32" s="131">
        <v>144</v>
      </c>
      <c r="J32" s="534">
        <f t="shared" si="9"/>
        <v>4.6647230320699708e-002</v>
      </c>
      <c r="K32" s="509"/>
    </row>
    <row r="33" spans="1:12" s="3" customFormat="1" ht="20.100000000000001" customHeight="1">
      <c r="A33" s="75">
        <v>24</v>
      </c>
      <c r="B33" s="425">
        <f>1346+1550</f>
        <v>2896</v>
      </c>
      <c r="C33" s="425">
        <f t="shared" si="5"/>
        <v>2701</v>
      </c>
      <c r="D33" s="465">
        <f t="shared" si="6"/>
        <v>0.93266574585635365</v>
      </c>
      <c r="E33" s="478">
        <f>149+75</f>
        <v>224</v>
      </c>
      <c r="F33" s="465">
        <f t="shared" si="7"/>
        <v>7.7348066298342538e-002</v>
      </c>
      <c r="G33" s="478">
        <f>2+1</f>
        <v>3</v>
      </c>
      <c r="H33" s="465">
        <f t="shared" si="8"/>
        <v>1.0359116022099447e-003</v>
      </c>
      <c r="I33" s="131">
        <v>192</v>
      </c>
      <c r="J33" s="534">
        <f t="shared" si="9"/>
        <v>6.6298342541436461e-002</v>
      </c>
      <c r="K33" s="509"/>
      <c r="L33" s="4"/>
    </row>
    <row r="34" spans="1:12" s="3" customFormat="1" ht="20.100000000000001" customHeight="1">
      <c r="A34" s="160">
        <v>25</v>
      </c>
      <c r="B34" s="426">
        <f>1756+1529</f>
        <v>3285</v>
      </c>
      <c r="C34" s="425">
        <f t="shared" si="5"/>
        <v>3103</v>
      </c>
      <c r="D34" s="465">
        <f t="shared" si="6"/>
        <v>0.9445966514459665</v>
      </c>
      <c r="E34" s="426">
        <f>163+67</f>
        <v>230</v>
      </c>
      <c r="F34" s="465">
        <f t="shared" si="7"/>
        <v>7.0015220700152203e-002</v>
      </c>
      <c r="G34" s="426">
        <f>2+2</f>
        <v>4</v>
      </c>
      <c r="H34" s="465">
        <f t="shared" si="8"/>
        <v>1.2176560121765602e-003</v>
      </c>
      <c r="I34" s="131">
        <v>178</v>
      </c>
      <c r="J34" s="534">
        <f t="shared" si="9"/>
        <v>5.4185692541856928e-002</v>
      </c>
      <c r="K34" s="509"/>
      <c r="L34" s="3"/>
    </row>
    <row r="35" spans="1:12" s="3" customFormat="1" ht="20.100000000000001" customHeight="1">
      <c r="A35" s="306">
        <v>26</v>
      </c>
      <c r="B35" s="425">
        <f>1140+1770</f>
        <v>2910</v>
      </c>
      <c r="C35" s="425">
        <f t="shared" si="5"/>
        <v>2687</v>
      </c>
      <c r="D35" s="465">
        <f t="shared" si="6"/>
        <v>0.92336769759450177</v>
      </c>
      <c r="E35" s="425">
        <f>167+133</f>
        <v>300</v>
      </c>
      <c r="F35" s="465">
        <f t="shared" si="7"/>
        <v>0.10309278350515463</v>
      </c>
      <c r="G35" s="425">
        <f>4+2</f>
        <v>6</v>
      </c>
      <c r="H35" s="465">
        <f t="shared" si="8"/>
        <v>2.0618556701030928e-003</v>
      </c>
      <c r="I35" s="131">
        <v>217</v>
      </c>
      <c r="J35" s="534">
        <f t="shared" si="9"/>
        <v>7.4570446735395188e-002</v>
      </c>
      <c r="K35" s="509"/>
      <c r="L35" s="3"/>
    </row>
    <row r="36" spans="1:12" s="3" customFormat="1" ht="20.100000000000001" customHeight="1">
      <c r="A36" s="160">
        <v>27</v>
      </c>
      <c r="B36" s="426">
        <f>1216+1964</f>
        <v>3180</v>
      </c>
      <c r="C36" s="425">
        <f t="shared" si="5"/>
        <v>2970</v>
      </c>
      <c r="D36" s="465">
        <f t="shared" si="6"/>
        <v>0.93396226415094341</v>
      </c>
      <c r="E36" s="426">
        <f>155+109</f>
        <v>264</v>
      </c>
      <c r="F36" s="465">
        <f t="shared" si="7"/>
        <v>8.3018867924528297e-002</v>
      </c>
      <c r="G36" s="426">
        <f>2+7</f>
        <v>9</v>
      </c>
      <c r="H36" s="465">
        <f t="shared" si="8"/>
        <v>2.8301886792452828e-003</v>
      </c>
      <c r="I36" s="524">
        <v>201</v>
      </c>
      <c r="J36" s="534">
        <f t="shared" si="9"/>
        <v>6.3207547169811321e-002</v>
      </c>
      <c r="K36" s="509"/>
      <c r="L36" s="3"/>
    </row>
    <row r="37" spans="1:12" s="3" customFormat="1" ht="20.100000000000001" customHeight="1">
      <c r="A37" s="302">
        <v>28</v>
      </c>
      <c r="B37" s="427">
        <v>3075</v>
      </c>
      <c r="C37" s="425">
        <f t="shared" si="5"/>
        <v>2877</v>
      </c>
      <c r="D37" s="465">
        <f t="shared" si="6"/>
        <v>0.93560975609756103</v>
      </c>
      <c r="E37" s="427">
        <v>265</v>
      </c>
      <c r="F37" s="465">
        <f t="shared" si="7"/>
        <v>8.6178861788617889e-002</v>
      </c>
      <c r="G37" s="427">
        <v>12</v>
      </c>
      <c r="H37" s="465">
        <f t="shared" si="8"/>
        <v>3.9024390243902439e-003</v>
      </c>
      <c r="I37" s="133">
        <v>186</v>
      </c>
      <c r="J37" s="534">
        <f t="shared" si="9"/>
        <v>6.0487804878048779e-002</v>
      </c>
      <c r="K37" s="542"/>
      <c r="L37" s="3"/>
    </row>
    <row r="38" spans="1:12" s="3" customFormat="1" ht="20.100000000000001" customHeight="1">
      <c r="A38" s="302">
        <v>29</v>
      </c>
      <c r="B38" s="427">
        <v>2526</v>
      </c>
      <c r="C38" s="425">
        <f t="shared" si="5"/>
        <v>2466</v>
      </c>
      <c r="D38" s="465">
        <f t="shared" si="6"/>
        <v>0.97624703087885989</v>
      </c>
      <c r="E38" s="427">
        <v>109</v>
      </c>
      <c r="F38" s="465">
        <f t="shared" si="7"/>
        <v>4.3151227236737928e-002</v>
      </c>
      <c r="G38" s="427">
        <v>16</v>
      </c>
      <c r="H38" s="465">
        <f t="shared" si="8"/>
        <v>6.3341250989707044e-003</v>
      </c>
      <c r="I38" s="133">
        <v>44</v>
      </c>
      <c r="J38" s="534">
        <f t="shared" si="9"/>
        <v>1.7418844022169439e-002</v>
      </c>
      <c r="K38" s="514" t="s">
        <v>224</v>
      </c>
      <c r="L38" s="3"/>
    </row>
    <row r="39" spans="1:12" s="3" customFormat="1" ht="20.100000000000001" customHeight="1">
      <c r="A39" s="302">
        <v>30</v>
      </c>
      <c r="B39" s="427">
        <v>2514</v>
      </c>
      <c r="C39" s="425">
        <v>2478</v>
      </c>
      <c r="D39" s="465">
        <v>0.98568019093078751</v>
      </c>
      <c r="E39" s="427">
        <v>77</v>
      </c>
      <c r="F39" s="465">
        <v>3.0628480509148768e-002</v>
      </c>
      <c r="G39" s="427">
        <v>5</v>
      </c>
      <c r="H39" s="465">
        <v>1.988862370723946e-003</v>
      </c>
      <c r="I39" s="133">
        <v>31</v>
      </c>
      <c r="J39" s="534">
        <v>1.2330946698488464e-002</v>
      </c>
      <c r="K39" s="542"/>
      <c r="L39" s="3"/>
    </row>
    <row r="40" spans="1:12" s="3" customFormat="1" ht="20.100000000000001" customHeight="1">
      <c r="A40" s="302" t="s">
        <v>167</v>
      </c>
      <c r="B40" s="427">
        <v>2491</v>
      </c>
      <c r="C40" s="425">
        <f>B40-G40-I40</f>
        <v>2457</v>
      </c>
      <c r="D40" s="465">
        <f>C40/B40</f>
        <v>0.98635086310718589</v>
      </c>
      <c r="E40" s="427">
        <v>67</v>
      </c>
      <c r="F40" s="465">
        <f>E40/B40</f>
        <v>2.6896828582898435e-002</v>
      </c>
      <c r="G40" s="427">
        <v>6</v>
      </c>
      <c r="H40" s="465">
        <f>G40/B40</f>
        <v>2.4086712163789645e-003</v>
      </c>
      <c r="I40" s="133">
        <v>28</v>
      </c>
      <c r="J40" s="534">
        <f>I40/B40</f>
        <v>1.1240465676435166e-002</v>
      </c>
      <c r="K40" s="514"/>
      <c r="L40" s="3"/>
    </row>
    <row r="41" spans="1:12" s="3" customFormat="1" ht="20.100000000000001" customHeight="1">
      <c r="A41" s="160">
        <v>2</v>
      </c>
      <c r="B41" s="426">
        <v>2128</v>
      </c>
      <c r="C41" s="439">
        <f>B41-G41-I41</f>
        <v>2103</v>
      </c>
      <c r="D41" s="466">
        <f>C41/B41</f>
        <v>0.9882518796992481</v>
      </c>
      <c r="E41" s="426">
        <v>64</v>
      </c>
      <c r="F41" s="466">
        <f>E41/B41</f>
        <v>3.007518796992481e-002</v>
      </c>
      <c r="G41" s="426">
        <v>5</v>
      </c>
      <c r="H41" s="466">
        <f>G41/B41</f>
        <v>2.3496240601503758e-003</v>
      </c>
      <c r="I41" s="524">
        <v>20</v>
      </c>
      <c r="J41" s="535">
        <f>I41/B41</f>
        <v>9.3984962406015032e-003</v>
      </c>
      <c r="K41" s="514"/>
      <c r="L41" s="3"/>
    </row>
    <row r="42" spans="1:12" s="3" customFormat="1" ht="20.100000000000001" customHeight="1">
      <c r="A42" s="312">
        <v>3</v>
      </c>
      <c r="B42" s="428">
        <v>1904</v>
      </c>
      <c r="C42" s="428">
        <f>B42-G42-I42</f>
        <v>1893</v>
      </c>
      <c r="D42" s="467">
        <f>C42/B42</f>
        <v>0.99422268907563027</v>
      </c>
      <c r="E42" s="428">
        <v>39</v>
      </c>
      <c r="F42" s="467">
        <f>E42/B42</f>
        <v>2.0483193277310924e-002</v>
      </c>
      <c r="G42" s="428">
        <v>4</v>
      </c>
      <c r="H42" s="467">
        <f>G42/B42</f>
        <v>2.1008403361344537e-003</v>
      </c>
      <c r="I42" s="525">
        <v>7</v>
      </c>
      <c r="J42" s="536">
        <f>I42/B42</f>
        <v>3.6764705882352941e-003</v>
      </c>
      <c r="K42" s="514"/>
      <c r="L42" s="3"/>
    </row>
    <row r="43" spans="1:12" s="3" customFormat="1" ht="20.100000000000001" customHeight="1">
      <c r="A43" s="312">
        <v>4</v>
      </c>
      <c r="B43" s="428">
        <v>2046</v>
      </c>
      <c r="C43" s="428">
        <v>2034</v>
      </c>
      <c r="D43" s="467">
        <v>0.99413489736070382</v>
      </c>
      <c r="E43" s="428">
        <v>55</v>
      </c>
      <c r="F43" s="467">
        <v>2.6881720430107527e-002</v>
      </c>
      <c r="G43" s="428">
        <v>1</v>
      </c>
      <c r="H43" s="467">
        <v>4.8875855327468231e-004</v>
      </c>
      <c r="I43" s="525">
        <v>11</v>
      </c>
      <c r="J43" s="536">
        <v>5.3763440860215058e-003</v>
      </c>
      <c r="K43" s="514"/>
      <c r="L43" s="3"/>
    </row>
    <row r="44" spans="1:12" s="3" customFormat="1" ht="20.100000000000001" customHeight="1">
      <c r="A44" s="160">
        <v>5</v>
      </c>
      <c r="B44" s="426">
        <v>1956</v>
      </c>
      <c r="C44" s="426">
        <v>1946</v>
      </c>
      <c r="D44" s="468">
        <v>0.99488752556237214</v>
      </c>
      <c r="E44" s="426">
        <v>32</v>
      </c>
      <c r="F44" s="468">
        <v>1.6359918200408999e-002</v>
      </c>
      <c r="G44" s="426">
        <v>4</v>
      </c>
      <c r="H44" s="468">
        <v>2.0449897750511249e-003</v>
      </c>
      <c r="I44" s="524">
        <v>6</v>
      </c>
      <c r="J44" s="537">
        <v>3.0674846625766872e-003</v>
      </c>
      <c r="K44" s="543"/>
      <c r="L44" s="3"/>
    </row>
    <row r="45" spans="1:12" s="3" customFormat="1" ht="19.5" customHeight="1">
      <c r="A45" s="386">
        <v>6</v>
      </c>
      <c r="B45" s="429">
        <v>1976</v>
      </c>
      <c r="C45" s="429">
        <v>1949</v>
      </c>
      <c r="D45" s="469">
        <v>0.98633603238866396</v>
      </c>
      <c r="E45" s="429">
        <v>52</v>
      </c>
      <c r="F45" s="469">
        <v>2.6315789473684209e-002</v>
      </c>
      <c r="G45" s="429">
        <v>2</v>
      </c>
      <c r="H45" s="469">
        <v>1.0121457489878543e-003</v>
      </c>
      <c r="I45" s="526">
        <v>25</v>
      </c>
      <c r="J45" s="538">
        <v>1.2651821862348178e-002</v>
      </c>
      <c r="K45" s="514"/>
      <c r="L45" s="3"/>
    </row>
    <row r="46" spans="1:12" s="218" customFormat="1" ht="20.100000000000001" customHeight="1">
      <c r="A46" s="408"/>
      <c r="B46" s="430"/>
      <c r="C46" s="430"/>
      <c r="D46" s="470"/>
      <c r="E46" s="430"/>
      <c r="F46" s="470"/>
      <c r="G46" s="430"/>
      <c r="H46" s="470"/>
      <c r="I46" s="527"/>
      <c r="J46" s="470"/>
      <c r="K46" s="470"/>
      <c r="L46" s="3"/>
    </row>
    <row r="47" spans="1:12" s="218" customFormat="1" ht="20.100000000000001" customHeight="1">
      <c r="A47" s="400" t="s">
        <v>55</v>
      </c>
      <c r="B47" s="421" t="s">
        <v>288</v>
      </c>
      <c r="C47" s="449"/>
      <c r="D47" s="449"/>
      <c r="E47" s="449"/>
      <c r="F47" s="449"/>
      <c r="G47" s="449"/>
      <c r="H47" s="449"/>
      <c r="I47" s="449"/>
      <c r="J47" s="530"/>
      <c r="K47" s="379"/>
    </row>
    <row r="48" spans="1:12" s="218" customFormat="1" ht="20.100000000000001" customHeight="1">
      <c r="A48" s="407"/>
      <c r="B48" s="431" t="s">
        <v>223</v>
      </c>
      <c r="C48" s="183" t="s">
        <v>221</v>
      </c>
      <c r="D48" s="183"/>
      <c r="E48" s="183" t="s">
        <v>168</v>
      </c>
      <c r="F48" s="494"/>
      <c r="G48" s="183" t="s">
        <v>291</v>
      </c>
      <c r="H48" s="183"/>
      <c r="I48" s="523" t="s">
        <v>149</v>
      </c>
      <c r="J48" s="531"/>
      <c r="K48" s="544"/>
    </row>
    <row r="49" spans="1:12" s="218" customFormat="1" ht="20.100000000000001" customHeight="1">
      <c r="A49" s="407"/>
      <c r="B49" s="432" t="s">
        <v>226</v>
      </c>
      <c r="C49" s="450" t="s">
        <v>225</v>
      </c>
      <c r="D49" s="450" t="s">
        <v>222</v>
      </c>
      <c r="E49" s="450" t="s">
        <v>9</v>
      </c>
      <c r="F49" s="436" t="s">
        <v>227</v>
      </c>
      <c r="G49" s="450" t="s">
        <v>9</v>
      </c>
      <c r="H49" s="450" t="s">
        <v>222</v>
      </c>
      <c r="I49" s="450" t="s">
        <v>9</v>
      </c>
      <c r="J49" s="532" t="s">
        <v>222</v>
      </c>
      <c r="K49" s="541"/>
    </row>
    <row r="50" spans="1:12" s="218" customFormat="1" ht="20.100000000000001" customHeight="1">
      <c r="A50" s="75" t="s">
        <v>295</v>
      </c>
      <c r="B50" s="423">
        <v>2796</v>
      </c>
      <c r="C50" s="284">
        <f t="shared" ref="C50:C59" si="10">B50-G50-I50</f>
        <v>2787</v>
      </c>
      <c r="D50" s="464">
        <f t="shared" ref="D50:D59" si="11">C50/B50</f>
        <v>0.99678111587982832</v>
      </c>
      <c r="E50" s="284">
        <v>12</v>
      </c>
      <c r="F50" s="495">
        <f t="shared" ref="F50:F59" si="12">E50/B50</f>
        <v>4.2918454935622317e-003</v>
      </c>
      <c r="G50" s="284">
        <v>1</v>
      </c>
      <c r="H50" s="464">
        <f t="shared" ref="H50:H59" si="13">G50/B50</f>
        <v>3.5765379113018598e-004</v>
      </c>
      <c r="I50" s="41">
        <v>8</v>
      </c>
      <c r="J50" s="533">
        <f t="shared" ref="J50:J59" si="14">I50/B50</f>
        <v>2.8612303290414878e-003</v>
      </c>
      <c r="K50" s="509"/>
    </row>
    <row r="51" spans="1:12" s="218" customFormat="1" ht="20.100000000000001" customHeight="1">
      <c r="A51" s="75">
        <v>20</v>
      </c>
      <c r="B51" s="423">
        <v>2738</v>
      </c>
      <c r="C51" s="284">
        <f t="shared" si="10"/>
        <v>2734</v>
      </c>
      <c r="D51" s="464">
        <f t="shared" si="11"/>
        <v>0.99853907962016075</v>
      </c>
      <c r="E51" s="284">
        <v>7</v>
      </c>
      <c r="F51" s="495">
        <f t="shared" si="12"/>
        <v>2.556610664718773e-003</v>
      </c>
      <c r="G51" s="284">
        <v>2</v>
      </c>
      <c r="H51" s="464">
        <f t="shared" si="13"/>
        <v>7.3046018991964939e-004</v>
      </c>
      <c r="I51" s="41">
        <v>2</v>
      </c>
      <c r="J51" s="533">
        <f t="shared" si="14"/>
        <v>7.3046018991964939e-004</v>
      </c>
      <c r="K51" s="509"/>
    </row>
    <row r="52" spans="1:12" ht="20.100000000000001" customHeight="1">
      <c r="A52" s="75">
        <v>21</v>
      </c>
      <c r="B52" s="423">
        <v>2834</v>
      </c>
      <c r="C52" s="284">
        <f t="shared" si="10"/>
        <v>2819</v>
      </c>
      <c r="D52" s="464">
        <f t="shared" si="11"/>
        <v>0.99470712773465064</v>
      </c>
      <c r="E52" s="284">
        <v>28</v>
      </c>
      <c r="F52" s="495">
        <f t="shared" si="12"/>
        <v>9.8800282286520824e-003</v>
      </c>
      <c r="G52" s="284">
        <v>1</v>
      </c>
      <c r="H52" s="464">
        <f t="shared" si="13"/>
        <v>3.5285815102328866e-004</v>
      </c>
      <c r="I52" s="41">
        <v>14</v>
      </c>
      <c r="J52" s="533">
        <f t="shared" si="14"/>
        <v>4.9400141143260412e-003</v>
      </c>
      <c r="K52" s="509"/>
      <c r="L52" s="218"/>
    </row>
    <row r="53" spans="1:12" ht="20.100000000000001" customHeight="1">
      <c r="A53" s="75">
        <v>22</v>
      </c>
      <c r="B53" s="423">
        <v>2819</v>
      </c>
      <c r="C53" s="284">
        <f t="shared" si="10"/>
        <v>2806</v>
      </c>
      <c r="D53" s="464">
        <f t="shared" si="11"/>
        <v>0.99538843561546653</v>
      </c>
      <c r="E53" s="284">
        <v>17</v>
      </c>
      <c r="F53" s="495">
        <f t="shared" si="12"/>
        <v>6.0305072720822986e-003</v>
      </c>
      <c r="G53" s="284">
        <v>2</v>
      </c>
      <c r="H53" s="464">
        <f t="shared" si="13"/>
        <v>7.0947144377438804e-004</v>
      </c>
      <c r="I53" s="41">
        <v>11</v>
      </c>
      <c r="J53" s="533">
        <f t="shared" si="14"/>
        <v>3.9020929407591345e-003</v>
      </c>
      <c r="K53" s="509"/>
    </row>
    <row r="54" spans="1:12" ht="20.100000000000001" customHeight="1">
      <c r="A54" s="75">
        <v>23</v>
      </c>
      <c r="B54" s="423">
        <v>2680</v>
      </c>
      <c r="C54" s="284">
        <f t="shared" si="10"/>
        <v>2670</v>
      </c>
      <c r="D54" s="464">
        <f t="shared" si="11"/>
        <v>0.99626865671641796</v>
      </c>
      <c r="E54" s="284">
        <v>16</v>
      </c>
      <c r="F54" s="495">
        <f t="shared" si="12"/>
        <v>5.9701492537313433e-003</v>
      </c>
      <c r="G54" s="473">
        <v>1</v>
      </c>
      <c r="H54" s="464">
        <f t="shared" si="13"/>
        <v>3.7313432835820896e-004</v>
      </c>
      <c r="I54" s="41">
        <v>9</v>
      </c>
      <c r="J54" s="533">
        <f t="shared" si="14"/>
        <v>3.3582089552238806e-003</v>
      </c>
      <c r="K54" s="509"/>
    </row>
    <row r="55" spans="1:12" ht="20.100000000000001" customHeight="1">
      <c r="A55" s="75">
        <v>24</v>
      </c>
      <c r="B55" s="423">
        <v>2529</v>
      </c>
      <c r="C55" s="284">
        <f t="shared" si="10"/>
        <v>2523</v>
      </c>
      <c r="D55" s="464">
        <f t="shared" si="11"/>
        <v>0.99762752075919336</v>
      </c>
      <c r="E55" s="284">
        <v>12</v>
      </c>
      <c r="F55" s="495">
        <f t="shared" si="12"/>
        <v>4.7449584816132862e-003</v>
      </c>
      <c r="G55" s="473">
        <v>0</v>
      </c>
      <c r="H55" s="464">
        <f t="shared" si="13"/>
        <v>0</v>
      </c>
      <c r="I55" s="41">
        <v>6</v>
      </c>
      <c r="J55" s="533">
        <f t="shared" si="14"/>
        <v>2.3724792408066431e-003</v>
      </c>
      <c r="K55" s="509"/>
    </row>
    <row r="56" spans="1:12" ht="20.100000000000001" customHeight="1">
      <c r="A56" s="160">
        <v>25</v>
      </c>
      <c r="B56" s="433">
        <v>2464</v>
      </c>
      <c r="C56" s="284">
        <f t="shared" si="10"/>
        <v>2455</v>
      </c>
      <c r="D56" s="464">
        <f t="shared" si="11"/>
        <v>0.99634740259740262</v>
      </c>
      <c r="E56" s="479">
        <v>18</v>
      </c>
      <c r="F56" s="495">
        <f t="shared" si="12"/>
        <v>7.305194805194805e-003</v>
      </c>
      <c r="G56" s="479">
        <v>0</v>
      </c>
      <c r="H56" s="464">
        <f t="shared" si="13"/>
        <v>0</v>
      </c>
      <c r="I56" s="41">
        <v>9</v>
      </c>
      <c r="J56" s="533">
        <f t="shared" si="14"/>
        <v>3.6525974025974025e-003</v>
      </c>
      <c r="K56" s="509"/>
    </row>
    <row r="57" spans="1:12" ht="20.100000000000001" customHeight="1">
      <c r="A57" s="306">
        <v>26</v>
      </c>
      <c r="B57" s="423">
        <v>2538</v>
      </c>
      <c r="C57" s="284">
        <f t="shared" si="10"/>
        <v>2535</v>
      </c>
      <c r="D57" s="464">
        <f t="shared" si="11"/>
        <v>0.99881796690307334</v>
      </c>
      <c r="E57" s="284">
        <v>9</v>
      </c>
      <c r="F57" s="495">
        <f t="shared" si="12"/>
        <v>3.5460992907801418e-003</v>
      </c>
      <c r="G57" s="284">
        <v>0</v>
      </c>
      <c r="H57" s="464">
        <f t="shared" si="13"/>
        <v>0</v>
      </c>
      <c r="I57" s="41">
        <v>3</v>
      </c>
      <c r="J57" s="533">
        <f t="shared" si="14"/>
        <v>1.1820330969267139e-003</v>
      </c>
      <c r="K57" s="509"/>
    </row>
    <row r="58" spans="1:12" ht="20.100000000000001" customHeight="1">
      <c r="A58" s="160">
        <v>27</v>
      </c>
      <c r="B58" s="433">
        <v>2515</v>
      </c>
      <c r="C58" s="284">
        <f t="shared" si="10"/>
        <v>2507</v>
      </c>
      <c r="D58" s="464">
        <f t="shared" si="11"/>
        <v>0.99681908548707754</v>
      </c>
      <c r="E58" s="479">
        <v>11</v>
      </c>
      <c r="F58" s="495">
        <f t="shared" si="12"/>
        <v>4.3737574552683896e-003</v>
      </c>
      <c r="G58" s="479">
        <v>0</v>
      </c>
      <c r="H58" s="464">
        <f t="shared" si="13"/>
        <v>0</v>
      </c>
      <c r="I58" s="130">
        <v>8</v>
      </c>
      <c r="J58" s="533">
        <f t="shared" si="14"/>
        <v>3.1809145129224653e-003</v>
      </c>
      <c r="K58" s="509"/>
    </row>
    <row r="59" spans="1:12" ht="20.100000000000001" customHeight="1">
      <c r="A59" s="312">
        <v>28</v>
      </c>
      <c r="B59" s="434">
        <v>2344</v>
      </c>
      <c r="C59" s="425">
        <f t="shared" si="10"/>
        <v>2339</v>
      </c>
      <c r="D59" s="465">
        <f t="shared" si="11"/>
        <v>0.99786689419795227</v>
      </c>
      <c r="E59" s="434">
        <v>8</v>
      </c>
      <c r="F59" s="496">
        <f t="shared" si="12"/>
        <v>3.4129692832764505e-003</v>
      </c>
      <c r="G59" s="434">
        <v>0</v>
      </c>
      <c r="H59" s="465">
        <f t="shared" si="13"/>
        <v>0</v>
      </c>
      <c r="I59" s="528">
        <v>5</v>
      </c>
      <c r="J59" s="534">
        <f t="shared" si="14"/>
        <v>2.1331058020477816e-003</v>
      </c>
      <c r="K59" s="509"/>
    </row>
    <row r="60" spans="1:12" ht="20.100000000000001" customHeight="1">
      <c r="A60" s="312">
        <v>29</v>
      </c>
      <c r="B60" s="434">
        <v>2208</v>
      </c>
      <c r="C60" s="425">
        <v>2198</v>
      </c>
      <c r="D60" s="465">
        <v>0.99547101449275355</v>
      </c>
      <c r="E60" s="434">
        <v>17</v>
      </c>
      <c r="F60" s="496">
        <v>7.6992753623188409e-003</v>
      </c>
      <c r="G60" s="434">
        <v>1</v>
      </c>
      <c r="H60" s="465">
        <v>4.5289855072463769e-004</v>
      </c>
      <c r="I60" s="528">
        <v>9</v>
      </c>
      <c r="J60" s="534">
        <v>4.076086956521739e-003</v>
      </c>
      <c r="K60" s="470"/>
    </row>
    <row r="61" spans="1:12" ht="20.100000000000001" customHeight="1">
      <c r="A61" s="312">
        <v>30</v>
      </c>
      <c r="B61" s="434">
        <v>2135</v>
      </c>
      <c r="C61" s="425">
        <v>2132</v>
      </c>
      <c r="D61" s="465">
        <v>0.9985948477751756</v>
      </c>
      <c r="E61" s="434">
        <v>8</v>
      </c>
      <c r="F61" s="496">
        <v>3.7470725995316159e-003</v>
      </c>
      <c r="G61" s="434">
        <v>0</v>
      </c>
      <c r="H61" s="465">
        <v>0</v>
      </c>
      <c r="I61" s="528">
        <v>3</v>
      </c>
      <c r="J61" s="534">
        <v>1.405152224824356e-003</v>
      </c>
      <c r="K61" s="509"/>
    </row>
    <row r="62" spans="1:12" ht="20.100000000000001" customHeight="1">
      <c r="A62" s="312" t="s">
        <v>167</v>
      </c>
      <c r="B62" s="434">
        <v>2153</v>
      </c>
      <c r="C62" s="425">
        <f>B62-G62-I62</f>
        <v>2149</v>
      </c>
      <c r="D62" s="465">
        <f>C62/B62</f>
        <v>0.99814212726428242</v>
      </c>
      <c r="E62" s="434">
        <v>12</v>
      </c>
      <c r="F62" s="496">
        <f>E62/B62</f>
        <v>5.5736182071528103e-003</v>
      </c>
      <c r="G62" s="434">
        <v>1</v>
      </c>
      <c r="H62" s="465">
        <f>G62/B62</f>
        <v>4.6446818392940084e-004</v>
      </c>
      <c r="I62" s="528">
        <v>3</v>
      </c>
      <c r="J62" s="534">
        <f>I62/B62</f>
        <v>1.3934045517882026e-003</v>
      </c>
      <c r="K62" s="470"/>
    </row>
    <row r="63" spans="1:12" ht="20.100000000000001" customHeight="1">
      <c r="A63" s="312">
        <v>2</v>
      </c>
      <c r="B63" s="435">
        <v>1720</v>
      </c>
      <c r="C63" s="435">
        <f>B63-G63-I63</f>
        <v>1717</v>
      </c>
      <c r="D63" s="471">
        <f>C63/B63</f>
        <v>0.99825581395348839</v>
      </c>
      <c r="E63" s="435">
        <v>10</v>
      </c>
      <c r="F63" s="497">
        <f>E63/B63</f>
        <v>5.8139534883720929e-003</v>
      </c>
      <c r="G63" s="435">
        <v>0</v>
      </c>
      <c r="H63" s="471">
        <f>G63/B63</f>
        <v>0</v>
      </c>
      <c r="I63" s="529">
        <v>3</v>
      </c>
      <c r="J63" s="539">
        <f>I63/B63</f>
        <v>1.7441860465116279e-003</v>
      </c>
      <c r="K63" s="470"/>
    </row>
    <row r="64" spans="1:12" ht="20.100000000000001" customHeight="1">
      <c r="A64" s="312">
        <v>3</v>
      </c>
      <c r="B64" s="428">
        <v>1846</v>
      </c>
      <c r="C64" s="428">
        <f>B64-G64-I64</f>
        <v>1843</v>
      </c>
      <c r="D64" s="467">
        <f>C64/B64</f>
        <v>0.99837486457204772</v>
      </c>
      <c r="E64" s="428">
        <v>6</v>
      </c>
      <c r="F64" s="498">
        <f>E64/B64</f>
        <v>3.2502708559046588e-003</v>
      </c>
      <c r="G64" s="428">
        <v>0</v>
      </c>
      <c r="H64" s="467">
        <f>G64/B64</f>
        <v>0</v>
      </c>
      <c r="I64" s="525">
        <v>3</v>
      </c>
      <c r="J64" s="536">
        <f>I64/B64</f>
        <v>1.6251354279523294e-003</v>
      </c>
      <c r="K64" s="470"/>
    </row>
    <row r="65" spans="1:12" ht="20.100000000000001" customHeight="1">
      <c r="A65" s="312">
        <v>4</v>
      </c>
      <c r="B65" s="428">
        <v>1835</v>
      </c>
      <c r="C65" s="428">
        <v>1832</v>
      </c>
      <c r="D65" s="467">
        <v>0.99836512261580379</v>
      </c>
      <c r="E65" s="428">
        <v>13</v>
      </c>
      <c r="F65" s="498">
        <v>7.0844686648501359e-003</v>
      </c>
      <c r="G65" s="428">
        <v>0</v>
      </c>
      <c r="H65" s="467">
        <v>0</v>
      </c>
      <c r="I65" s="525">
        <v>3</v>
      </c>
      <c r="J65" s="536">
        <v>1.6348773841961854e-003</v>
      </c>
      <c r="K65" s="470"/>
    </row>
    <row r="66" spans="1:12" ht="20.100000000000001" customHeight="1">
      <c r="A66" s="160">
        <v>5</v>
      </c>
      <c r="B66" s="426">
        <v>1677</v>
      </c>
      <c r="C66" s="426">
        <v>1669</v>
      </c>
      <c r="D66" s="468">
        <v>0.9952295766249255</v>
      </c>
      <c r="E66" s="426">
        <v>16</v>
      </c>
      <c r="F66" s="499">
        <v>9.5408467501490752e-003</v>
      </c>
      <c r="G66" s="426">
        <v>1</v>
      </c>
      <c r="H66" s="468">
        <v>5.963029218843172e-004</v>
      </c>
      <c r="I66" s="524">
        <v>7</v>
      </c>
      <c r="J66" s="537">
        <v>4.1741204531902205e-003</v>
      </c>
      <c r="K66" s="470"/>
    </row>
    <row r="67" spans="1:12" s="5" customFormat="1" ht="20.100000000000001" customHeight="1">
      <c r="A67" s="386">
        <v>6</v>
      </c>
      <c r="B67" s="429">
        <v>1681</v>
      </c>
      <c r="C67" s="429">
        <v>1681</v>
      </c>
      <c r="D67" s="469">
        <v>1</v>
      </c>
      <c r="E67" s="429">
        <v>7</v>
      </c>
      <c r="F67" s="500">
        <v>4.1641879833432477e-003</v>
      </c>
      <c r="G67" s="429">
        <v>0</v>
      </c>
      <c r="H67" s="469">
        <v>0</v>
      </c>
      <c r="I67" s="526">
        <v>0</v>
      </c>
      <c r="J67" s="538">
        <v>0</v>
      </c>
      <c r="K67" s="509"/>
      <c r="L67" s="1"/>
    </row>
    <row r="68" spans="1:12" s="5" customFormat="1" ht="12">
      <c r="A68" s="409"/>
      <c r="G68" s="60" t="s">
        <v>101</v>
      </c>
      <c r="H68" s="60"/>
      <c r="I68" s="60"/>
      <c r="J68" s="60"/>
      <c r="K68" s="315"/>
      <c r="L68" s="315"/>
    </row>
    <row r="69" spans="1:12" s="5" customFormat="1" ht="27" customHeight="1">
      <c r="A69" s="7" t="s">
        <v>301</v>
      </c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2" s="5" customFormat="1" ht="20.100000000000001" customHeight="1">
      <c r="A70" s="410" t="s">
        <v>136</v>
      </c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</row>
    <row r="71" spans="1:12" s="5" customFormat="1" ht="20.100000000000001" customHeight="1">
      <c r="A71" s="411"/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</row>
    <row r="72" spans="1:12" s="218" customFormat="1" ht="20.100000000000001" customHeight="1">
      <c r="A72" s="399" t="s">
        <v>177</v>
      </c>
      <c r="B72" s="399"/>
      <c r="C72" s="3"/>
      <c r="D72" s="3"/>
      <c r="E72" s="3"/>
      <c r="F72" s="3"/>
      <c r="G72" s="3"/>
      <c r="H72" s="3"/>
      <c r="I72" s="3"/>
      <c r="J72" s="140" t="s">
        <v>285</v>
      </c>
      <c r="K72" s="140"/>
      <c r="L72" s="140"/>
    </row>
    <row r="73" spans="1:12" ht="20.100000000000001" customHeight="1">
      <c r="A73" s="400" t="s">
        <v>55</v>
      </c>
      <c r="B73" s="421" t="s">
        <v>88</v>
      </c>
      <c r="C73" s="449"/>
      <c r="D73" s="449"/>
      <c r="E73" s="449"/>
      <c r="F73" s="449"/>
      <c r="G73" s="449"/>
      <c r="H73" s="449"/>
      <c r="I73" s="449"/>
      <c r="J73" s="449"/>
      <c r="K73" s="449"/>
      <c r="L73" s="530"/>
    </row>
    <row r="74" spans="1:12" ht="20.100000000000001" customHeight="1">
      <c r="A74" s="407"/>
      <c r="B74" s="412" t="s">
        <v>229</v>
      </c>
      <c r="C74" s="451"/>
      <c r="D74" s="451"/>
      <c r="E74" s="183" t="s">
        <v>221</v>
      </c>
      <c r="F74" s="183"/>
      <c r="G74" s="183" t="s">
        <v>168</v>
      </c>
      <c r="H74" s="505"/>
      <c r="I74" s="183" t="s">
        <v>291</v>
      </c>
      <c r="J74" s="183"/>
      <c r="K74" s="523" t="s">
        <v>149</v>
      </c>
      <c r="L74" s="531"/>
    </row>
    <row r="75" spans="1:12" ht="20.100000000000001" customHeight="1">
      <c r="A75" s="407"/>
      <c r="B75" s="436" t="s">
        <v>76</v>
      </c>
      <c r="C75" s="436" t="s">
        <v>114</v>
      </c>
      <c r="D75" s="472" t="s">
        <v>231</v>
      </c>
      <c r="E75" s="450" t="s">
        <v>225</v>
      </c>
      <c r="F75" s="450" t="s">
        <v>222</v>
      </c>
      <c r="G75" s="450" t="s">
        <v>9</v>
      </c>
      <c r="H75" s="436" t="s">
        <v>222</v>
      </c>
      <c r="I75" s="450" t="s">
        <v>9</v>
      </c>
      <c r="J75" s="450" t="s">
        <v>222</v>
      </c>
      <c r="K75" s="450" t="s">
        <v>9</v>
      </c>
      <c r="L75" s="532" t="s">
        <v>222</v>
      </c>
    </row>
    <row r="76" spans="1:12" ht="20.100000000000001" customHeight="1">
      <c r="A76" s="75" t="s">
        <v>295</v>
      </c>
      <c r="B76" s="284">
        <f>2250+6574</f>
        <v>8824</v>
      </c>
      <c r="C76" s="284">
        <f>241+73</f>
        <v>314</v>
      </c>
      <c r="D76" s="473">
        <f t="shared" ref="D76:D85" si="15">B76+C76</f>
        <v>9138</v>
      </c>
      <c r="E76" s="284">
        <f t="shared" ref="E76:E85" si="16">D76-I76-K76</f>
        <v>8930</v>
      </c>
      <c r="F76" s="464">
        <f t="shared" ref="F76:F85" si="17">E76/D76</f>
        <v>0.97723790763843288</v>
      </c>
      <c r="G76" s="284">
        <f>148+12+142+2</f>
        <v>304</v>
      </c>
      <c r="H76" s="508">
        <f t="shared" ref="H76:H85" si="18">G76/D76</f>
        <v>3.3267673451521124e-002</v>
      </c>
      <c r="I76" s="284">
        <v>3</v>
      </c>
      <c r="J76" s="464">
        <f t="shared" ref="J76:J85" si="19">I76/D76</f>
        <v>3.2829940906106366e-004</v>
      </c>
      <c r="K76" s="41">
        <v>205</v>
      </c>
      <c r="L76" s="533">
        <f t="shared" ref="L76:L85" si="20">K76/D76</f>
        <v>2.243379295250602e-002</v>
      </c>
    </row>
    <row r="77" spans="1:12" ht="20.100000000000001" customHeight="1">
      <c r="A77" s="75">
        <v>20</v>
      </c>
      <c r="B77" s="284">
        <f>2555+6209</f>
        <v>8764</v>
      </c>
      <c r="C77" s="284">
        <f>301+69</f>
        <v>370</v>
      </c>
      <c r="D77" s="473">
        <f t="shared" si="15"/>
        <v>9134</v>
      </c>
      <c r="E77" s="284">
        <f t="shared" si="16"/>
        <v>8952</v>
      </c>
      <c r="F77" s="464">
        <f t="shared" si="17"/>
        <v>0.98007444712064817</v>
      </c>
      <c r="G77" s="284">
        <f>121+0+149+0</f>
        <v>270</v>
      </c>
      <c r="H77" s="508">
        <f t="shared" si="18"/>
        <v>2.9559886139697834e-002</v>
      </c>
      <c r="I77" s="284">
        <f>4+2</f>
        <v>6</v>
      </c>
      <c r="J77" s="464">
        <f t="shared" si="19"/>
        <v>6.5688635865995186e-004</v>
      </c>
      <c r="K77" s="41">
        <v>176</v>
      </c>
      <c r="L77" s="533">
        <f t="shared" si="20"/>
        <v>1.926866652069192e-002</v>
      </c>
    </row>
    <row r="78" spans="1:12" ht="20.100000000000001" customHeight="1">
      <c r="A78" s="75">
        <v>21</v>
      </c>
      <c r="B78" s="284">
        <v>7823</v>
      </c>
      <c r="C78" s="284">
        <f>255+85</f>
        <v>340</v>
      </c>
      <c r="D78" s="473">
        <f t="shared" si="15"/>
        <v>8163</v>
      </c>
      <c r="E78" s="284">
        <f t="shared" si="16"/>
        <v>7983</v>
      </c>
      <c r="F78" s="464">
        <f t="shared" si="17"/>
        <v>0.97794928335170894</v>
      </c>
      <c r="G78" s="284">
        <v>257</v>
      </c>
      <c r="H78" s="508">
        <f t="shared" si="18"/>
        <v>3.1483523214504469e-002</v>
      </c>
      <c r="I78" s="284">
        <v>5</v>
      </c>
      <c r="J78" s="464">
        <f t="shared" si="19"/>
        <v>6.1251990689697414e-004</v>
      </c>
      <c r="K78" s="41">
        <v>175</v>
      </c>
      <c r="L78" s="533">
        <f t="shared" si="20"/>
        <v>2.1438196741394095e-002</v>
      </c>
    </row>
    <row r="79" spans="1:12" ht="20.100000000000001" customHeight="1">
      <c r="A79" s="75">
        <v>22</v>
      </c>
      <c r="B79" s="284">
        <v>7338</v>
      </c>
      <c r="C79" s="284">
        <f>303+93</f>
        <v>396</v>
      </c>
      <c r="D79" s="473">
        <f t="shared" si="15"/>
        <v>7734</v>
      </c>
      <c r="E79" s="284">
        <f t="shared" si="16"/>
        <v>7570</v>
      </c>
      <c r="F79" s="464">
        <f t="shared" si="17"/>
        <v>0.97879493147142482</v>
      </c>
      <c r="G79" s="284">
        <v>246</v>
      </c>
      <c r="H79" s="508">
        <f t="shared" si="18"/>
        <v>3.1807602792862683e-002</v>
      </c>
      <c r="I79" s="284">
        <v>0</v>
      </c>
      <c r="J79" s="464">
        <f t="shared" si="19"/>
        <v>0</v>
      </c>
      <c r="K79" s="41">
        <v>164</v>
      </c>
      <c r="L79" s="533">
        <f t="shared" si="20"/>
        <v>2.1205068528575122e-002</v>
      </c>
    </row>
    <row r="80" spans="1:12" ht="20.100000000000001" customHeight="1">
      <c r="A80" s="75">
        <v>23</v>
      </c>
      <c r="B80" s="284">
        <v>7089</v>
      </c>
      <c r="C80" s="284">
        <f>280+90</f>
        <v>370</v>
      </c>
      <c r="D80" s="284">
        <f t="shared" si="15"/>
        <v>7459</v>
      </c>
      <c r="E80" s="284">
        <f t="shared" si="16"/>
        <v>7294</v>
      </c>
      <c r="F80" s="464">
        <f t="shared" si="17"/>
        <v>0.97787907226169724</v>
      </c>
      <c r="G80" s="284">
        <v>230</v>
      </c>
      <c r="H80" s="508">
        <f t="shared" si="18"/>
        <v>3.0835232604906823e-002</v>
      </c>
      <c r="I80" s="473">
        <v>5</v>
      </c>
      <c r="J80" s="464">
        <f t="shared" si="19"/>
        <v>6.7033114358493098e-004</v>
      </c>
      <c r="K80" s="41">
        <v>160</v>
      </c>
      <c r="L80" s="533">
        <f t="shared" si="20"/>
        <v>2.1450596594717791e-002</v>
      </c>
    </row>
    <row r="81" spans="1:12" ht="20.100000000000001" customHeight="1">
      <c r="A81" s="75">
        <v>24</v>
      </c>
      <c r="B81" s="284">
        <v>6840</v>
      </c>
      <c r="C81" s="284">
        <f>258+77</f>
        <v>335</v>
      </c>
      <c r="D81" s="284">
        <f t="shared" si="15"/>
        <v>7175</v>
      </c>
      <c r="E81" s="284">
        <f t="shared" si="16"/>
        <v>6997</v>
      </c>
      <c r="F81" s="464">
        <f t="shared" si="17"/>
        <v>0.97519163763066197</v>
      </c>
      <c r="G81" s="284">
        <v>238</v>
      </c>
      <c r="H81" s="508">
        <f t="shared" si="18"/>
        <v>3.3170731707317075e-002</v>
      </c>
      <c r="I81" s="473">
        <v>7</v>
      </c>
      <c r="J81" s="464">
        <f t="shared" si="19"/>
        <v>9.7560975609756097e-004</v>
      </c>
      <c r="K81" s="41">
        <v>171</v>
      </c>
      <c r="L81" s="533">
        <f t="shared" si="20"/>
        <v>2.3832752613240419e-002</v>
      </c>
    </row>
    <row r="82" spans="1:12" ht="20.100000000000001" customHeight="1">
      <c r="A82" s="306">
        <v>25</v>
      </c>
      <c r="B82" s="284">
        <v>6642</v>
      </c>
      <c r="C82" s="284">
        <f>259+73</f>
        <v>332</v>
      </c>
      <c r="D82" s="284">
        <f t="shared" si="15"/>
        <v>6974</v>
      </c>
      <c r="E82" s="284">
        <f t="shared" si="16"/>
        <v>6843</v>
      </c>
      <c r="F82" s="501">
        <f t="shared" si="17"/>
        <v>0.98121594493834241</v>
      </c>
      <c r="G82" s="284">
        <v>169</v>
      </c>
      <c r="H82" s="516">
        <f t="shared" si="18"/>
        <v>2.4232864926871236e-002</v>
      </c>
      <c r="I82" s="479">
        <v>2</v>
      </c>
      <c r="J82" s="464">
        <f t="shared" si="19"/>
        <v>2.8677946659019213e-004</v>
      </c>
      <c r="K82" s="41">
        <v>129</v>
      </c>
      <c r="L82" s="533">
        <f t="shared" si="20"/>
        <v>1.8497275595067392e-002</v>
      </c>
    </row>
    <row r="83" spans="1:12" ht="20.100000000000001" customHeight="1">
      <c r="A83" s="306">
        <v>26</v>
      </c>
      <c r="B83" s="284">
        <v>6489</v>
      </c>
      <c r="C83" s="284">
        <f>276+65</f>
        <v>341</v>
      </c>
      <c r="D83" s="284">
        <f t="shared" si="15"/>
        <v>6830</v>
      </c>
      <c r="E83" s="284">
        <f t="shared" si="16"/>
        <v>6698</v>
      </c>
      <c r="F83" s="464">
        <f t="shared" si="17"/>
        <v>0.98067349926793557</v>
      </c>
      <c r="G83" s="284">
        <v>194</v>
      </c>
      <c r="H83" s="516">
        <f t="shared" si="18"/>
        <v>2.8404099560761346e-002</v>
      </c>
      <c r="I83" s="284">
        <v>3</v>
      </c>
      <c r="J83" s="464">
        <f t="shared" si="19"/>
        <v>4.3923865300146415e-004</v>
      </c>
      <c r="K83" s="41">
        <v>129</v>
      </c>
      <c r="L83" s="533">
        <f t="shared" si="20"/>
        <v>1.8887262079062956e-002</v>
      </c>
    </row>
    <row r="84" spans="1:12" ht="20.100000000000001" customHeight="1">
      <c r="A84" s="310">
        <v>27</v>
      </c>
      <c r="B84" s="437">
        <v>6371</v>
      </c>
      <c r="C84" s="437">
        <f>270+58</f>
        <v>328</v>
      </c>
      <c r="D84" s="437">
        <f t="shared" si="15"/>
        <v>6699</v>
      </c>
      <c r="E84" s="480">
        <f t="shared" si="16"/>
        <v>6570</v>
      </c>
      <c r="F84" s="502">
        <f t="shared" si="17"/>
        <v>0.98074339453649795</v>
      </c>
      <c r="G84" s="437">
        <v>186</v>
      </c>
      <c r="H84" s="516">
        <f t="shared" si="18"/>
        <v>2.7765338110165697e-002</v>
      </c>
      <c r="I84" s="480">
        <v>0</v>
      </c>
      <c r="J84" s="464">
        <f t="shared" si="19"/>
        <v>0</v>
      </c>
      <c r="K84" s="545">
        <v>129</v>
      </c>
      <c r="L84" s="533">
        <f t="shared" si="20"/>
        <v>1.9256605463502014e-002</v>
      </c>
    </row>
    <row r="85" spans="1:12" ht="20.100000000000001" customHeight="1">
      <c r="A85" s="312">
        <v>28</v>
      </c>
      <c r="B85" s="438">
        <v>6035</v>
      </c>
      <c r="C85" s="438">
        <v>300</v>
      </c>
      <c r="D85" s="474">
        <f t="shared" si="15"/>
        <v>6335</v>
      </c>
      <c r="E85" s="481">
        <f t="shared" si="16"/>
        <v>6208</v>
      </c>
      <c r="F85" s="503">
        <f t="shared" si="17"/>
        <v>0.97995264404104188</v>
      </c>
      <c r="G85" s="438">
        <v>182</v>
      </c>
      <c r="H85" s="517">
        <f t="shared" si="18"/>
        <v>2.8729281767955802e-002</v>
      </c>
      <c r="I85" s="438">
        <v>2</v>
      </c>
      <c r="J85" s="465">
        <f t="shared" si="19"/>
        <v>3.1570639305445933e-004</v>
      </c>
      <c r="K85" s="546">
        <v>125</v>
      </c>
      <c r="L85" s="534">
        <f t="shared" si="20"/>
        <v>1.973164956590371e-002</v>
      </c>
    </row>
    <row r="86" spans="1:12" ht="20.100000000000001" customHeight="1">
      <c r="A86" s="312">
        <v>29</v>
      </c>
      <c r="B86" s="438">
        <v>5758</v>
      </c>
      <c r="C86" s="438">
        <v>275</v>
      </c>
      <c r="D86" s="474">
        <v>6033</v>
      </c>
      <c r="E86" s="481">
        <v>5936</v>
      </c>
      <c r="F86" s="503">
        <v>0.98392176363335004</v>
      </c>
      <c r="G86" s="438">
        <v>140</v>
      </c>
      <c r="H86" s="517">
        <v>2.3205701972484668e-002</v>
      </c>
      <c r="I86" s="438">
        <v>2</v>
      </c>
      <c r="J86" s="465">
        <v>3.3151002817835242e-004</v>
      </c>
      <c r="K86" s="546">
        <v>95</v>
      </c>
      <c r="L86" s="534">
        <v>1.5746726338471739e-002</v>
      </c>
    </row>
    <row r="87" spans="1:12" ht="20.100000000000001" customHeight="1">
      <c r="A87" s="312">
        <v>30</v>
      </c>
      <c r="B87" s="438">
        <v>5153</v>
      </c>
      <c r="C87" s="438">
        <v>260</v>
      </c>
      <c r="D87" s="474">
        <v>5413</v>
      </c>
      <c r="E87" s="481">
        <v>5352</v>
      </c>
      <c r="F87" s="503">
        <v>0.98873083317938271</v>
      </c>
      <c r="G87" s="438">
        <v>81</v>
      </c>
      <c r="H87" s="517">
        <v>1.4963975614261962e-002</v>
      </c>
      <c r="I87" s="438">
        <v>3</v>
      </c>
      <c r="J87" s="465">
        <v>5.5422131904673936e-004</v>
      </c>
      <c r="K87" s="546">
        <v>58</v>
      </c>
      <c r="L87" s="534">
        <v>1.0714945501570294e-002</v>
      </c>
    </row>
    <row r="88" spans="1:12" ht="20.100000000000001" customHeight="1">
      <c r="A88" s="312" t="s">
        <v>167</v>
      </c>
      <c r="B88" s="438">
        <v>5311</v>
      </c>
      <c r="C88" s="438">
        <v>278</v>
      </c>
      <c r="D88" s="474">
        <v>5589</v>
      </c>
      <c r="E88" s="481">
        <f>D88-I88-K88</f>
        <v>5560</v>
      </c>
      <c r="F88" s="503">
        <f>E88/D88</f>
        <v>0.99481123635713009</v>
      </c>
      <c r="G88" s="438">
        <v>49</v>
      </c>
      <c r="H88" s="517">
        <f>G88/D88</f>
        <v>8.7672213276078007e-003</v>
      </c>
      <c r="I88" s="438">
        <v>1</v>
      </c>
      <c r="J88" s="465">
        <f>I88/D88</f>
        <v>1.7892288423689389e-004</v>
      </c>
      <c r="K88" s="546">
        <v>28</v>
      </c>
      <c r="L88" s="534">
        <f>K88/D88</f>
        <v>5.0098407586330294e-003</v>
      </c>
    </row>
    <row r="89" spans="1:12" ht="20.100000000000001" customHeight="1">
      <c r="A89" s="160">
        <v>2</v>
      </c>
      <c r="B89" s="439">
        <f>D89-C89</f>
        <v>2805</v>
      </c>
      <c r="C89" s="439">
        <v>224</v>
      </c>
      <c r="D89" s="439">
        <v>3029</v>
      </c>
      <c r="E89" s="439">
        <f>D89-I89-K89</f>
        <v>2995</v>
      </c>
      <c r="F89" s="466">
        <f>E89/D89</f>
        <v>0.98877517332452958</v>
      </c>
      <c r="G89" s="439">
        <v>63</v>
      </c>
      <c r="H89" s="518">
        <f>G89/D89</f>
        <v>2.079894354572466e-002</v>
      </c>
      <c r="I89" s="439">
        <v>0</v>
      </c>
      <c r="J89" s="466">
        <f>I89/D89</f>
        <v>0</v>
      </c>
      <c r="K89" s="132">
        <v>34</v>
      </c>
      <c r="L89" s="535">
        <f>K89/D89</f>
        <v>1.1224826675470452e-002</v>
      </c>
    </row>
    <row r="90" spans="1:12" ht="20.100000000000001" customHeight="1">
      <c r="A90" s="312">
        <v>3</v>
      </c>
      <c r="B90" s="428">
        <f>D90-C90</f>
        <v>3920</v>
      </c>
      <c r="C90" s="428">
        <v>244</v>
      </c>
      <c r="D90" s="428">
        <v>4164</v>
      </c>
      <c r="E90" s="428">
        <f>D90-I90-K90</f>
        <v>4147</v>
      </c>
      <c r="F90" s="467">
        <f>E90/D90</f>
        <v>0.99591738712776179</v>
      </c>
      <c r="G90" s="428">
        <v>54</v>
      </c>
      <c r="H90" s="519">
        <f>G90/D90</f>
        <v>1.2968299711815562e-002</v>
      </c>
      <c r="I90" s="428">
        <v>0</v>
      </c>
      <c r="J90" s="467">
        <f>I90/D90</f>
        <v>0</v>
      </c>
      <c r="K90" s="525">
        <v>17</v>
      </c>
      <c r="L90" s="536">
        <f>K90/D90</f>
        <v>4.0826128722382324e-003</v>
      </c>
    </row>
    <row r="91" spans="1:12" ht="20.100000000000001" customHeight="1">
      <c r="A91" s="312">
        <v>3</v>
      </c>
      <c r="B91" s="428">
        <f>D91-C91</f>
        <v>3920</v>
      </c>
      <c r="C91" s="428">
        <v>244</v>
      </c>
      <c r="D91" s="428">
        <v>4164</v>
      </c>
      <c r="E91" s="428">
        <f>D91-I91-K91</f>
        <v>4147</v>
      </c>
      <c r="F91" s="467">
        <f>E91/D91</f>
        <v>0.99591738712776179</v>
      </c>
      <c r="G91" s="428">
        <v>54</v>
      </c>
      <c r="H91" s="519">
        <f>G91/D91</f>
        <v>1.2968299711815562e-002</v>
      </c>
      <c r="I91" s="428">
        <v>0</v>
      </c>
      <c r="J91" s="467">
        <f>I91/D91</f>
        <v>0</v>
      </c>
      <c r="K91" s="525">
        <v>17</v>
      </c>
      <c r="L91" s="536">
        <f>K91/D91</f>
        <v>4.0826128722382324e-003</v>
      </c>
    </row>
    <row r="92" spans="1:12" ht="20.100000000000001" customHeight="1">
      <c r="A92" s="305">
        <v>4</v>
      </c>
      <c r="B92" s="440">
        <v>4050</v>
      </c>
      <c r="C92" s="440">
        <v>203</v>
      </c>
      <c r="D92" s="440">
        <v>4253</v>
      </c>
      <c r="E92" s="440">
        <v>4230</v>
      </c>
      <c r="F92" s="504">
        <v>0.99459205266870443</v>
      </c>
      <c r="G92" s="440">
        <v>91</v>
      </c>
      <c r="H92" s="520">
        <v>2.1396661180343286e-002</v>
      </c>
      <c r="I92" s="440">
        <v>0</v>
      </c>
      <c r="J92" s="504">
        <v>0</v>
      </c>
      <c r="K92" s="547">
        <v>23</v>
      </c>
      <c r="L92" s="535">
        <v>5.4079473312955558e-003</v>
      </c>
    </row>
    <row r="93" spans="1:12" ht="20.100000000000001" customHeight="1">
      <c r="A93" s="160">
        <v>5</v>
      </c>
      <c r="B93" s="426">
        <v>3924</v>
      </c>
      <c r="C93" s="426">
        <v>259</v>
      </c>
      <c r="D93" s="426">
        <v>4183</v>
      </c>
      <c r="E93" s="426">
        <v>4138</v>
      </c>
      <c r="F93" s="468">
        <v>0.98924217069089171</v>
      </c>
      <c r="G93" s="426">
        <v>108</v>
      </c>
      <c r="H93" s="521">
        <v>2.581879034185991e-002</v>
      </c>
      <c r="I93" s="426">
        <v>4</v>
      </c>
      <c r="J93" s="468">
        <v>9.562514941429596e-004</v>
      </c>
      <c r="K93" s="524">
        <v>41</v>
      </c>
      <c r="L93" s="537">
        <v>9.8015778149653354e-003</v>
      </c>
    </row>
    <row r="94" spans="1:12" ht="20.100000000000001" customHeight="1">
      <c r="A94" s="386">
        <v>6</v>
      </c>
      <c r="B94" s="429">
        <v>3883</v>
      </c>
      <c r="C94" s="429">
        <v>234</v>
      </c>
      <c r="D94" s="429">
        <v>4117</v>
      </c>
      <c r="E94" s="429">
        <v>4030</v>
      </c>
      <c r="F94" s="469">
        <v>0.97886810784551859</v>
      </c>
      <c r="G94" s="429">
        <v>208</v>
      </c>
      <c r="H94" s="522">
        <v>5.0522224921059025e-002</v>
      </c>
      <c r="I94" s="429">
        <v>3</v>
      </c>
      <c r="J94" s="469">
        <v>7.2868593636142825e-004</v>
      </c>
      <c r="K94" s="526">
        <v>84</v>
      </c>
      <c r="L94" s="538">
        <v>2.0403206218119991e-002</v>
      </c>
    </row>
    <row r="95" spans="1:12" ht="20.100000000000001" customHeight="1">
      <c r="A95" s="296"/>
      <c r="L95" s="296"/>
    </row>
    <row r="96" spans="1:12" ht="20.100000000000001" customHeight="1">
      <c r="A96" s="296"/>
      <c r="L96" s="296"/>
    </row>
    <row r="97" spans="1:12" ht="20.100000000000001" customHeight="1">
      <c r="A97" s="400" t="s">
        <v>55</v>
      </c>
      <c r="B97" s="421" t="s">
        <v>239</v>
      </c>
      <c r="C97" s="449"/>
      <c r="D97" s="449"/>
      <c r="E97" s="449"/>
      <c r="F97" s="449"/>
      <c r="G97" s="449"/>
      <c r="H97" s="449"/>
      <c r="I97" s="449"/>
      <c r="J97" s="530"/>
      <c r="L97" s="296"/>
    </row>
    <row r="98" spans="1:12" ht="20.100000000000001" customHeight="1">
      <c r="A98" s="407"/>
      <c r="B98" s="422" t="s">
        <v>213</v>
      </c>
      <c r="C98" s="452" t="s">
        <v>221</v>
      </c>
      <c r="D98" s="475"/>
      <c r="E98" s="183" t="s">
        <v>134</v>
      </c>
      <c r="F98" s="505"/>
      <c r="G98" s="183" t="s">
        <v>291</v>
      </c>
      <c r="H98" s="183"/>
      <c r="I98" s="523" t="s">
        <v>149</v>
      </c>
      <c r="J98" s="531"/>
      <c r="L98" s="296"/>
    </row>
    <row r="99" spans="1:12" ht="20.100000000000001" customHeight="1">
      <c r="A99" s="407"/>
      <c r="B99" s="339"/>
      <c r="C99" s="450" t="s">
        <v>9</v>
      </c>
      <c r="D99" s="450" t="s">
        <v>222</v>
      </c>
      <c r="E99" s="450" t="s">
        <v>9</v>
      </c>
      <c r="F99" s="436" t="s">
        <v>222</v>
      </c>
      <c r="G99" s="450" t="s">
        <v>9</v>
      </c>
      <c r="H99" s="450" t="s">
        <v>222</v>
      </c>
      <c r="I99" s="450" t="s">
        <v>9</v>
      </c>
      <c r="J99" s="532" t="s">
        <v>222</v>
      </c>
    </row>
    <row r="100" spans="1:12" ht="20.100000000000001" customHeight="1">
      <c r="A100" s="75" t="s">
        <v>295</v>
      </c>
      <c r="B100" s="424">
        <v>4856</v>
      </c>
      <c r="C100" s="425">
        <f t="shared" ref="C100:C110" si="21">B100-G100-I100</f>
        <v>4688</v>
      </c>
      <c r="D100" s="465">
        <f t="shared" ref="D100:D110" si="22">C100/B100</f>
        <v>0.96540362438220761</v>
      </c>
      <c r="E100" s="425">
        <f>105+160</f>
        <v>265</v>
      </c>
      <c r="F100" s="496">
        <f t="shared" ref="F100:F110" si="23">E100/B100</f>
        <v>5.4571663920922567e-002</v>
      </c>
      <c r="G100" s="425">
        <v>7</v>
      </c>
      <c r="H100" s="465">
        <f t="shared" ref="H100:H110" si="24">G100/B100</f>
        <v>1.441515650741351e-003</v>
      </c>
      <c r="I100" s="131">
        <v>161</v>
      </c>
      <c r="J100" s="534">
        <f t="shared" ref="J100:J110" si="25">I100/B100</f>
        <v>3.3154859967051073e-002</v>
      </c>
    </row>
    <row r="101" spans="1:12" ht="20.100000000000001" customHeight="1">
      <c r="A101" s="75">
        <v>20</v>
      </c>
      <c r="B101" s="424">
        <f>1663+3158</f>
        <v>4821</v>
      </c>
      <c r="C101" s="425">
        <f t="shared" si="21"/>
        <v>4599</v>
      </c>
      <c r="D101" s="465">
        <f t="shared" si="22"/>
        <v>0.95395146235220907</v>
      </c>
      <c r="E101" s="425">
        <f>124+170</f>
        <v>294</v>
      </c>
      <c r="F101" s="496">
        <f t="shared" si="23"/>
        <v>6.0983198506533914e-002</v>
      </c>
      <c r="G101" s="425">
        <v>8</v>
      </c>
      <c r="H101" s="465">
        <f t="shared" si="24"/>
        <v>1.6594067620825555e-003</v>
      </c>
      <c r="I101" s="131">
        <v>214</v>
      </c>
      <c r="J101" s="534">
        <f t="shared" si="25"/>
        <v>4.438913088570836e-002</v>
      </c>
    </row>
    <row r="102" spans="1:12" ht="20.100000000000001" customHeight="1">
      <c r="A102" s="75">
        <v>21</v>
      </c>
      <c r="B102" s="424">
        <v>4612</v>
      </c>
      <c r="C102" s="425">
        <f t="shared" si="21"/>
        <v>4356</v>
      </c>
      <c r="D102" s="465">
        <f t="shared" si="22"/>
        <v>0.94449262792714661</v>
      </c>
      <c r="E102" s="425">
        <v>331</v>
      </c>
      <c r="F102" s="496">
        <f t="shared" si="23"/>
        <v>7.1769297484822206e-002</v>
      </c>
      <c r="G102" s="425">
        <v>9</v>
      </c>
      <c r="H102" s="465">
        <f t="shared" si="24"/>
        <v>1.9514310494362533e-003</v>
      </c>
      <c r="I102" s="131">
        <v>247</v>
      </c>
      <c r="J102" s="534">
        <f t="shared" si="25"/>
        <v>5.3555941023417174e-002</v>
      </c>
    </row>
    <row r="103" spans="1:12" ht="20.100000000000001" customHeight="1">
      <c r="A103" s="75">
        <v>22</v>
      </c>
      <c r="B103" s="424">
        <v>4393</v>
      </c>
      <c r="C103" s="425">
        <f t="shared" si="21"/>
        <v>4078</v>
      </c>
      <c r="D103" s="465">
        <f t="shared" si="22"/>
        <v>0.92829501479626675</v>
      </c>
      <c r="E103" s="425">
        <v>411</v>
      </c>
      <c r="F103" s="496">
        <f t="shared" si="23"/>
        <v>9.3557933075347141e-002</v>
      </c>
      <c r="G103" s="425">
        <v>10</v>
      </c>
      <c r="H103" s="465">
        <f t="shared" si="24"/>
        <v>2.2763487366264513e-003</v>
      </c>
      <c r="I103" s="131">
        <v>305</v>
      </c>
      <c r="J103" s="534">
        <f t="shared" si="25"/>
        <v>6.9428636467106758e-002</v>
      </c>
    </row>
    <row r="104" spans="1:12" ht="20.100000000000001" customHeight="1">
      <c r="A104" s="75">
        <v>23</v>
      </c>
      <c r="B104" s="425">
        <v>4270</v>
      </c>
      <c r="C104" s="425">
        <f t="shared" si="21"/>
        <v>3972</v>
      </c>
      <c r="D104" s="465">
        <f t="shared" si="22"/>
        <v>0.93021077283372366</v>
      </c>
      <c r="E104" s="478">
        <v>408</v>
      </c>
      <c r="F104" s="496">
        <f t="shared" si="23"/>
        <v>9.5550351288056209e-002</v>
      </c>
      <c r="G104" s="478">
        <v>7</v>
      </c>
      <c r="H104" s="465">
        <f t="shared" si="24"/>
        <v>1.639344262295082e-003</v>
      </c>
      <c r="I104" s="131">
        <v>291</v>
      </c>
      <c r="J104" s="534">
        <f t="shared" si="25"/>
        <v>6.814988290398126e-002</v>
      </c>
    </row>
    <row r="105" spans="1:12" ht="20.100000000000001" customHeight="1">
      <c r="A105" s="75">
        <v>24</v>
      </c>
      <c r="B105" s="425">
        <v>4350</v>
      </c>
      <c r="C105" s="425">
        <f t="shared" si="21"/>
        <v>4060</v>
      </c>
      <c r="D105" s="465">
        <f t="shared" si="22"/>
        <v>0.93333333333333335</v>
      </c>
      <c r="E105" s="478">
        <v>389</v>
      </c>
      <c r="F105" s="496">
        <f t="shared" si="23"/>
        <v>8.9425287356321839e-002</v>
      </c>
      <c r="G105" s="478">
        <v>4</v>
      </c>
      <c r="H105" s="465">
        <f t="shared" si="24"/>
        <v>9.1954022988505744e-004</v>
      </c>
      <c r="I105" s="131">
        <v>286</v>
      </c>
      <c r="J105" s="534">
        <f t="shared" si="25"/>
        <v>6.5747126436781614e-002</v>
      </c>
    </row>
    <row r="106" spans="1:12" ht="20.100000000000001" customHeight="1">
      <c r="A106" s="306">
        <v>25</v>
      </c>
      <c r="B106" s="426">
        <v>4438</v>
      </c>
      <c r="C106" s="426">
        <f t="shared" si="21"/>
        <v>4156</v>
      </c>
      <c r="D106" s="468">
        <f t="shared" si="22"/>
        <v>0.93645786390265884</v>
      </c>
      <c r="E106" s="482">
        <v>373</v>
      </c>
      <c r="F106" s="496">
        <f t="shared" si="23"/>
        <v>8.4046867958539884e-002</v>
      </c>
      <c r="G106" s="426">
        <v>2</v>
      </c>
      <c r="H106" s="465">
        <f t="shared" si="24"/>
        <v>4.5065344749887338e-004</v>
      </c>
      <c r="I106" s="131">
        <v>280</v>
      </c>
      <c r="J106" s="534">
        <f t="shared" si="25"/>
        <v>6.3091482649842268e-002</v>
      </c>
    </row>
    <row r="107" spans="1:12" ht="20.100000000000001" customHeight="1">
      <c r="A107" s="306">
        <v>26</v>
      </c>
      <c r="B107" s="425">
        <v>4526</v>
      </c>
      <c r="C107" s="425">
        <f t="shared" si="21"/>
        <v>4283</v>
      </c>
      <c r="D107" s="465">
        <f t="shared" si="22"/>
        <v>0.9463102076889085</v>
      </c>
      <c r="E107" s="478">
        <v>321</v>
      </c>
      <c r="F107" s="496">
        <f t="shared" si="23"/>
        <v>7.0923552806009718e-002</v>
      </c>
      <c r="G107" s="425">
        <v>4</v>
      </c>
      <c r="H107" s="465">
        <f t="shared" si="24"/>
        <v>8.8378258948298722e-004</v>
      </c>
      <c r="I107" s="131">
        <v>239</v>
      </c>
      <c r="J107" s="534">
        <f t="shared" si="25"/>
        <v>5.2806009721608482e-002</v>
      </c>
    </row>
    <row r="108" spans="1:12" ht="20.100000000000001" customHeight="1">
      <c r="A108" s="303">
        <v>27</v>
      </c>
      <c r="B108" s="426">
        <v>4734</v>
      </c>
      <c r="C108" s="425">
        <f t="shared" si="21"/>
        <v>4433</v>
      </c>
      <c r="D108" s="465">
        <f t="shared" si="22"/>
        <v>0.93641740599915502</v>
      </c>
      <c r="E108" s="482">
        <v>387</v>
      </c>
      <c r="F108" s="496">
        <f t="shared" si="23"/>
        <v>8.17490494296578e-002</v>
      </c>
      <c r="G108" s="426">
        <v>9</v>
      </c>
      <c r="H108" s="465">
        <f t="shared" si="24"/>
        <v>1.9011406844106464e-003</v>
      </c>
      <c r="I108" s="524">
        <v>292</v>
      </c>
      <c r="J108" s="534">
        <f t="shared" si="25"/>
        <v>6.1681453316434307e-002</v>
      </c>
    </row>
    <row r="109" spans="1:12" ht="20.100000000000001" customHeight="1">
      <c r="A109" s="312">
        <v>28</v>
      </c>
      <c r="B109" s="427">
        <v>4525</v>
      </c>
      <c r="C109" s="425">
        <f t="shared" si="21"/>
        <v>4239</v>
      </c>
      <c r="D109" s="465">
        <f t="shared" si="22"/>
        <v>0.93679558011049724</v>
      </c>
      <c r="E109" s="483">
        <v>364</v>
      </c>
      <c r="F109" s="496">
        <f t="shared" si="23"/>
        <v>8.0441988950276239e-002</v>
      </c>
      <c r="G109" s="427">
        <v>5</v>
      </c>
      <c r="H109" s="465">
        <f t="shared" si="24"/>
        <v>1.1049723756906078e-003</v>
      </c>
      <c r="I109" s="133">
        <v>281</v>
      </c>
      <c r="J109" s="534">
        <f t="shared" si="25"/>
        <v>6.2099447513812155e-002</v>
      </c>
    </row>
    <row r="110" spans="1:12" ht="20.100000000000001" customHeight="1">
      <c r="A110" s="312">
        <v>29</v>
      </c>
      <c r="B110" s="427">
        <v>4196</v>
      </c>
      <c r="C110" s="425">
        <f t="shared" si="21"/>
        <v>3952</v>
      </c>
      <c r="D110" s="465">
        <f t="shared" si="22"/>
        <v>0.94184938036224974</v>
      </c>
      <c r="E110" s="483">
        <v>288</v>
      </c>
      <c r="F110" s="496">
        <f t="shared" si="23"/>
        <v>6.8636796949475692e-002</v>
      </c>
      <c r="G110" s="427">
        <v>6</v>
      </c>
      <c r="H110" s="465">
        <f t="shared" si="24"/>
        <v>1.4299332697807435e-003</v>
      </c>
      <c r="I110" s="133">
        <v>238</v>
      </c>
      <c r="J110" s="534">
        <f t="shared" si="25"/>
        <v>5.6720686367969494e-002</v>
      </c>
    </row>
    <row r="111" spans="1:12" ht="20.100000000000001" customHeight="1">
      <c r="A111" s="312">
        <v>30</v>
      </c>
      <c r="B111" s="427">
        <v>3868</v>
      </c>
      <c r="C111" s="425">
        <v>3696</v>
      </c>
      <c r="D111" s="465">
        <v>0.95553257497414679</v>
      </c>
      <c r="E111" s="483">
        <v>206</v>
      </c>
      <c r="F111" s="496">
        <v>5.3257497414684593e-002</v>
      </c>
      <c r="G111" s="427">
        <v>3</v>
      </c>
      <c r="H111" s="465">
        <v>7.7559462254395031e-004</v>
      </c>
      <c r="I111" s="133">
        <v>169</v>
      </c>
      <c r="J111" s="534">
        <v>4.3691830403309206e-002</v>
      </c>
    </row>
    <row r="112" spans="1:12" ht="20.100000000000001" customHeight="1">
      <c r="A112" s="312" t="s">
        <v>167</v>
      </c>
      <c r="B112" s="427">
        <v>3924</v>
      </c>
      <c r="C112" s="425">
        <f>B112-G112-I112</f>
        <v>3701</v>
      </c>
      <c r="D112" s="465">
        <f>C112/B112</f>
        <v>0.9431702344546381</v>
      </c>
      <c r="E112" s="483">
        <v>342</v>
      </c>
      <c r="F112" s="496">
        <f>E112/B112</f>
        <v>8.7155963302752298e-002</v>
      </c>
      <c r="G112" s="427">
        <v>7</v>
      </c>
      <c r="H112" s="465">
        <f>G112/B112</f>
        <v>1.7838939857288481e-003</v>
      </c>
      <c r="I112" s="133">
        <v>216</v>
      </c>
      <c r="J112" s="534">
        <f>I112/B112</f>
        <v>5.5045871559633031e-002</v>
      </c>
    </row>
    <row r="113" spans="1:12" ht="20.100000000000001" customHeight="1">
      <c r="A113" s="160">
        <v>2</v>
      </c>
      <c r="B113" s="426">
        <v>2683</v>
      </c>
      <c r="C113" s="439">
        <f>B113-G113-I113</f>
        <v>2539</v>
      </c>
      <c r="D113" s="466">
        <f>C113/B113</f>
        <v>0.94632873648900484</v>
      </c>
      <c r="E113" s="484">
        <v>240</v>
      </c>
      <c r="F113" s="506">
        <f>E113/B113</f>
        <v>8.9452105851658595e-002</v>
      </c>
      <c r="G113" s="439">
        <v>3</v>
      </c>
      <c r="H113" s="466">
        <f>G113/B113</f>
        <v>1.1181513231457323e-003</v>
      </c>
      <c r="I113" s="132">
        <v>141</v>
      </c>
      <c r="J113" s="535">
        <f>I113/B113</f>
        <v>5.2553112187849423e-002</v>
      </c>
    </row>
    <row r="114" spans="1:12" ht="20.100000000000001" customHeight="1">
      <c r="A114" s="312">
        <v>3</v>
      </c>
      <c r="B114" s="428">
        <v>3169</v>
      </c>
      <c r="C114" s="428">
        <f>B114-G114-I114</f>
        <v>3004</v>
      </c>
      <c r="D114" s="467">
        <f>C114/B114</f>
        <v>0.94793310192489744</v>
      </c>
      <c r="E114" s="485">
        <v>241</v>
      </c>
      <c r="F114" s="498">
        <f>E114/B114</f>
        <v>7.604922688545282e-002</v>
      </c>
      <c r="G114" s="428">
        <v>3</v>
      </c>
      <c r="H114" s="467">
        <f>G114/B114</f>
        <v>9.4667087409277379e-004</v>
      </c>
      <c r="I114" s="525">
        <v>162</v>
      </c>
      <c r="J114" s="536">
        <f>I114/B114</f>
        <v>5.1120227201009782e-002</v>
      </c>
    </row>
    <row r="115" spans="1:12" ht="19.5" customHeight="1">
      <c r="A115" s="312">
        <v>4</v>
      </c>
      <c r="B115" s="428">
        <v>3169</v>
      </c>
      <c r="C115" s="428">
        <v>3004</v>
      </c>
      <c r="D115" s="467">
        <v>0.94793310192489744</v>
      </c>
      <c r="E115" s="485">
        <v>255</v>
      </c>
      <c r="F115" s="498">
        <v>8.046702429788577e-002</v>
      </c>
      <c r="G115" s="428">
        <v>2</v>
      </c>
      <c r="H115" s="467">
        <v>6.3111391606184919e-004</v>
      </c>
      <c r="I115" s="525">
        <v>163</v>
      </c>
      <c r="J115" s="536">
        <v>5.1435784159040709e-002</v>
      </c>
    </row>
    <row r="116" spans="1:12" ht="19.5" customHeight="1">
      <c r="A116" s="160">
        <v>5</v>
      </c>
      <c r="B116" s="426">
        <v>3212</v>
      </c>
      <c r="C116" s="426">
        <f>B116-G116-I116</f>
        <v>3069</v>
      </c>
      <c r="D116" s="468">
        <f>C116/B116</f>
        <v>0.95547945205479456</v>
      </c>
      <c r="E116" s="482">
        <v>260</v>
      </c>
      <c r="F116" s="499">
        <f>E116/B116</f>
        <v>8.0946450809464512e-002</v>
      </c>
      <c r="G116" s="426">
        <v>3</v>
      </c>
      <c r="H116" s="468">
        <f>G116/B116</f>
        <v>9.3399750933997514e-004</v>
      </c>
      <c r="I116" s="524">
        <v>140</v>
      </c>
      <c r="J116" s="537">
        <f>I116/B116</f>
        <v>4.3586550435865505e-002</v>
      </c>
    </row>
    <row r="117" spans="1:12" ht="19.5" customHeight="1">
      <c r="A117" s="386">
        <v>6</v>
      </c>
      <c r="B117" s="429">
        <v>3121</v>
      </c>
      <c r="C117" s="429">
        <v>2931</v>
      </c>
      <c r="D117" s="469">
        <v>0.93912207625760979</v>
      </c>
      <c r="E117" s="486">
        <v>303</v>
      </c>
      <c r="F117" s="500">
        <v>9.7084267862864462e-002</v>
      </c>
      <c r="G117" s="429">
        <v>3</v>
      </c>
      <c r="H117" s="469">
        <v>9.6123037487984622e-004</v>
      </c>
      <c r="I117" s="526">
        <v>187</v>
      </c>
      <c r="J117" s="538">
        <v>5.9916693367510411e-002</v>
      </c>
      <c r="K117" s="296"/>
    </row>
    <row r="118" spans="1:12" ht="12">
      <c r="A118" s="296"/>
      <c r="G118" s="60" t="s">
        <v>101</v>
      </c>
      <c r="H118" s="60"/>
      <c r="I118" s="60"/>
      <c r="J118" s="60"/>
      <c r="K118" s="315"/>
      <c r="L118" s="315"/>
    </row>
    <row r="119" spans="1:12" ht="12.75" customHeight="1">
      <c r="A119" s="296"/>
    </row>
    <row r="120" spans="1:12">
      <c r="A120" s="296"/>
    </row>
    <row r="121" spans="1:12">
      <c r="A121" s="296"/>
    </row>
    <row r="122" spans="1:12">
      <c r="A122" s="296"/>
    </row>
    <row r="123" spans="1:12">
      <c r="A123" s="296"/>
    </row>
    <row r="124" spans="1:12">
      <c r="A124" s="296"/>
    </row>
    <row r="125" spans="1:12">
      <c r="A125" s="296"/>
    </row>
    <row r="126" spans="1:12">
      <c r="A126" s="296"/>
    </row>
    <row r="127" spans="1:12">
      <c r="A127" s="296"/>
    </row>
    <row r="128" spans="1:12">
      <c r="A128" s="296"/>
    </row>
    <row r="129" spans="1:1">
      <c r="A129" s="296"/>
    </row>
    <row r="130" spans="1:1" ht="12.75" customHeight="1">
      <c r="A130" s="296"/>
    </row>
    <row r="131" spans="1:1" ht="12.75" customHeight="1">
      <c r="A131" s="296"/>
    </row>
    <row r="132" spans="1:1" ht="12.75" customHeight="1"/>
    <row r="140" spans="1:1" ht="12.75" customHeight="1"/>
    <row r="143" spans="1:1" ht="12.75" customHeight="1"/>
  </sheetData>
  <protectedRanges>
    <protectedRange sqref="A23:P23 A46 A1:K2 A72:B72 J72 K24:K45 K47:K68" name="範囲1"/>
    <protectedRange sqref="B3:B4 G6:G13 B13:B18 G4:H5 C6:D13 G3:L3 C3:F5 I4:I13 A3:A18 A19:B19 E6:F19 J4:L19 H6:H19 A22:B22 E22:F22 J22:L22 H22" name="範囲1_4"/>
    <protectedRange sqref="I14:I19 G14:G19 C14:D19 I22 G22 C22:D22" name="範囲1_2_1"/>
    <protectedRange sqref="B27:B34 G27:G34 E27:E34 B24:J26 H27:J40 F27:F40 C27:D40 A24:A40 H43:J45 F43:F45 C43:D45 A43:A45" name="範囲1_5"/>
    <protectedRange sqref="B35:B40 G35:G40 E35:E40 B43:B45 G43:G45 E43:E45" name="範囲1_2_2"/>
    <protectedRange sqref="G50:G59 E50:E55 E48:J49 H50:J62 F50:F62 A47:D62 H65:J68 F65:F68 A65:D68" name="範囲1_7"/>
    <protectedRange sqref="E56:E59" name="範囲1_1_2"/>
    <protectedRange sqref="G60:G62 G65:G68" name="範囲1_2_4"/>
    <protectedRange sqref="E60:E62 E65:E68" name="範囲1_3_2"/>
    <protectedRange sqref="G79:G81 G74:H78 B73:D81 I76:I85 I74:L75 A73:A88 H79:H88 E73:F88 J76:L88 A91:A95 H91:H95 E91:F95 J91:L95" name="範囲1_8"/>
    <protectedRange sqref="G82:G85 B82:C85 D82:D88 D91:D95" name="範囲1_1_3"/>
    <protectedRange sqref="I86:I88 I91:I95" name="範囲1_2_5"/>
    <protectedRange sqref="B86:C88 G86:G88 B91:C95 G91:G95" name="範囲1_3_3"/>
    <protectedRange sqref="F104:F111 G98:H98 B98:C106 E98:F103 E104:E106 G99:J111 F117 H117:J117 A98:A112 D98:D112 F112:J112 A115:A117 D115:D117 F115:J116" name="範囲1_9"/>
    <protectedRange sqref="B107:C111 C112 E107:E112 C115:C116 E115:E116" name="範囲1_1_4"/>
    <protectedRange sqref="G117" name="範囲1_2_6"/>
    <protectedRange sqref="B117:C117 E117 B112 B115:B116" name="範囲1_3_4"/>
    <protectedRange sqref="A20:B21 E20:F21 J20:L21 H20:H21" name="範囲1_4_1"/>
    <protectedRange sqref="I20:I21 G20:G21 C20:D21" name="範囲1_2_1_1"/>
    <protectedRange sqref="H41:J42 F41:F42 C41:D42 A41:A42" name="範囲1_5_1"/>
    <protectedRange sqref="B41:B42 G41:G42 E41:E42" name="範囲1_2_2_1"/>
    <protectedRange sqref="H63:J64 F63:F64 A63:D64" name="範囲1_7_1"/>
    <protectedRange sqref="G63:G64" name="範囲1_2_4_1"/>
    <protectedRange sqref="E63:E64" name="範囲1_3_2_1"/>
    <protectedRange sqref="A89:A90 H89:H90 E89:F90 J89:L90" name="範囲1_8_1"/>
    <protectedRange sqref="D89:D90" name="範囲1_1_3_1"/>
    <protectedRange sqref="I89:I90" name="範囲1_2_5_1"/>
    <protectedRange sqref="B89:C90 G89:G90" name="範囲1_3_3_1"/>
    <protectedRange sqref="A113:A114 D113:D114 F113:J114" name="範囲1_9_1"/>
    <protectedRange sqref="C113:C114 E113:E114" name="範囲1_1_4_1"/>
    <protectedRange sqref="B113:B114" name="範囲1_3_4_1"/>
  </protectedRanges>
  <mergeCells count="65">
    <mergeCell ref="A1:L1"/>
    <mergeCell ref="A2:B2"/>
    <mergeCell ref="J2:L2"/>
    <mergeCell ref="B3:C3"/>
    <mergeCell ref="D3:L3"/>
    <mergeCell ref="E4:F4"/>
    <mergeCell ref="G4:H4"/>
    <mergeCell ref="I4:J4"/>
    <mergeCell ref="K4:L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J25"/>
    <mergeCell ref="C26:D26"/>
    <mergeCell ref="E26:F26"/>
    <mergeCell ref="G26:H26"/>
    <mergeCell ref="I26:J26"/>
    <mergeCell ref="B47:J47"/>
    <mergeCell ref="C48:D48"/>
    <mergeCell ref="E48:F48"/>
    <mergeCell ref="G48:H48"/>
    <mergeCell ref="I48:J48"/>
    <mergeCell ref="G68:J68"/>
    <mergeCell ref="A69:K69"/>
    <mergeCell ref="A70:L70"/>
    <mergeCell ref="A71:L71"/>
    <mergeCell ref="A72:B72"/>
    <mergeCell ref="J72:L72"/>
    <mergeCell ref="B73:L73"/>
    <mergeCell ref="B74:D74"/>
    <mergeCell ref="E74:F74"/>
    <mergeCell ref="G74:H74"/>
    <mergeCell ref="I74:J74"/>
    <mergeCell ref="K74:L74"/>
    <mergeCell ref="B97:J97"/>
    <mergeCell ref="C98:D98"/>
    <mergeCell ref="E98:F98"/>
    <mergeCell ref="G98:H98"/>
    <mergeCell ref="I98:J98"/>
    <mergeCell ref="G118:J118"/>
    <mergeCell ref="A3:A5"/>
    <mergeCell ref="B4:C5"/>
    <mergeCell ref="D4:D5"/>
    <mergeCell ref="A25:A27"/>
    <mergeCell ref="B26:B27"/>
    <mergeCell ref="A47:A49"/>
    <mergeCell ref="B48:B49"/>
    <mergeCell ref="A73:A75"/>
    <mergeCell ref="A97:A99"/>
    <mergeCell ref="B98:B99"/>
  </mergeCells>
  <phoneticPr fontId="3"/>
  <printOptions horizontalCentered="1"/>
  <pageMargins left="0.39370078740157483" right="0.39370078740157483" top="0.59055118110236227" bottom="0.19685039370078741" header="0.31496062992125984" footer="0.31496062992125984"/>
  <pageSetup paperSize="9" scale="65" fitToWidth="2" fitToHeight="1" orientation="portrait" usePrinterDefaults="1" r:id="rId1"/>
  <headerFooter alignWithMargins="0">
    <oddFooter xml:space="preserve">&amp;C&amp;"HGｺﾞｼｯｸM,ﾒﾃﾞｨｳﾑ"&amp;11
</oddFooter>
  </headerFooter>
  <rowBreaks count="1" manualBreakCount="1">
    <brk id="7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M67"/>
  <sheetViews>
    <sheetView tabSelected="1" topLeftCell="A46" zoomScale="110" zoomScaleNormal="110" zoomScaleSheetLayoutView="90" workbookViewId="0">
      <selection activeCell="A60" sqref="A60:AG60"/>
    </sheetView>
  </sheetViews>
  <sheetFormatPr defaultRowHeight="10.5"/>
  <cols>
    <col min="1" max="1" width="10.375" style="1" customWidth="1"/>
    <col min="2" max="2" width="5.75" style="1" customWidth="1"/>
    <col min="3" max="3" width="6.125" style="1" customWidth="1"/>
    <col min="4" max="4" width="5.375" style="1" customWidth="1"/>
    <col min="5" max="5" width="4.125" style="1" customWidth="1"/>
    <col min="6" max="6" width="5.5" style="1" customWidth="1"/>
    <col min="7" max="7" width="4" style="1" customWidth="1"/>
    <col min="8" max="8" width="5.75" style="1" customWidth="1"/>
    <col min="9" max="9" width="3.75" style="1" customWidth="1"/>
    <col min="10" max="10" width="5.25" style="1" customWidth="1"/>
    <col min="11" max="11" width="4.25" style="1" customWidth="1"/>
    <col min="12" max="12" width="3.625" style="1" customWidth="1"/>
    <col min="13" max="13" width="3.25" style="1" customWidth="1"/>
    <col min="14" max="14" width="3.625" style="1" customWidth="1"/>
    <col min="15" max="15" width="3.75" style="1" customWidth="1"/>
    <col min="16" max="16" width="3.5" style="1" customWidth="1"/>
    <col min="17" max="17" width="3.625" style="1" customWidth="1"/>
    <col min="18" max="18" width="3.75" style="1" customWidth="1"/>
    <col min="19" max="19" width="4.75" style="1" customWidth="1"/>
    <col min="20" max="21" width="5.5" style="1" customWidth="1"/>
    <col min="22" max="28" width="4.375" style="1" customWidth="1"/>
    <col min="29" max="33" width="5.375" style="1" customWidth="1"/>
    <col min="34" max="34" width="7.375" style="1" customWidth="1"/>
    <col min="35" max="16384" width="9" style="1" customWidth="1"/>
  </cols>
  <sheetData>
    <row r="1" spans="1:37" s="553" customFormat="1" ht="19.5" customHeight="1">
      <c r="A1" s="298" t="s">
        <v>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820"/>
      <c r="AI1" s="820"/>
      <c r="AJ1" s="820"/>
      <c r="AK1" s="820"/>
    </row>
    <row r="2" spans="1:37" s="5" customFormat="1" ht="19.5" customHeight="1">
      <c r="A2" s="7" t="s">
        <v>296</v>
      </c>
      <c r="B2" s="3"/>
      <c r="C2" s="3"/>
      <c r="D2" s="3"/>
      <c r="E2" s="3"/>
      <c r="F2" s="3"/>
      <c r="G2" s="140" t="s">
        <v>127</v>
      </c>
      <c r="H2" s="140"/>
      <c r="I2" s="140"/>
      <c r="J2" s="140"/>
      <c r="K2" s="315"/>
      <c r="L2" s="315"/>
      <c r="M2" s="31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7" ht="29.25" customHeight="1">
      <c r="A3" s="105" t="s">
        <v>55</v>
      </c>
      <c r="B3" s="563" t="s">
        <v>139</v>
      </c>
      <c r="C3" s="585"/>
      <c r="D3" s="603"/>
      <c r="E3" s="624" t="s">
        <v>73</v>
      </c>
      <c r="F3" s="633"/>
      <c r="G3" s="633"/>
      <c r="H3" s="624" t="s">
        <v>140</v>
      </c>
      <c r="I3" s="633"/>
      <c r="J3" s="669"/>
      <c r="K3" s="680"/>
      <c r="L3" s="687"/>
      <c r="M3" s="296"/>
      <c r="AE3" s="296"/>
      <c r="AF3" s="296"/>
      <c r="AG3" s="296"/>
    </row>
    <row r="4" spans="1:37" ht="19.5" customHeight="1">
      <c r="A4" s="554"/>
      <c r="B4" s="564" t="s">
        <v>141</v>
      </c>
      <c r="C4" s="586" t="s">
        <v>82</v>
      </c>
      <c r="D4" s="564"/>
      <c r="E4" s="625" t="s">
        <v>142</v>
      </c>
      <c r="F4" s="634" t="s">
        <v>144</v>
      </c>
      <c r="G4" s="648"/>
      <c r="H4" s="625" t="s">
        <v>146</v>
      </c>
      <c r="I4" s="634" t="s">
        <v>144</v>
      </c>
      <c r="J4" s="670"/>
      <c r="K4" s="681"/>
      <c r="L4" s="2"/>
      <c r="N4" s="713"/>
    </row>
    <row r="5" spans="1:37" ht="19.5" customHeight="1">
      <c r="A5" s="106"/>
      <c r="B5" s="565"/>
      <c r="C5" s="587"/>
      <c r="D5" s="565"/>
      <c r="E5" s="626"/>
      <c r="F5" s="635"/>
      <c r="G5" s="649"/>
      <c r="H5" s="626"/>
      <c r="I5" s="635"/>
      <c r="J5" s="671"/>
      <c r="K5" s="681"/>
      <c r="L5" s="2"/>
      <c r="N5" s="714"/>
    </row>
    <row r="6" spans="1:37" ht="19.5" customHeight="1">
      <c r="A6" s="160" t="s">
        <v>71</v>
      </c>
      <c r="B6" s="119">
        <v>777</v>
      </c>
      <c r="C6" s="126">
        <v>1024</v>
      </c>
      <c r="D6" s="126"/>
      <c r="E6" s="126">
        <v>10</v>
      </c>
      <c r="F6" s="636">
        <v>105</v>
      </c>
      <c r="G6" s="636"/>
      <c r="H6" s="126">
        <v>12</v>
      </c>
      <c r="I6" s="60">
        <v>428</v>
      </c>
      <c r="J6" s="672"/>
      <c r="K6" s="682"/>
      <c r="L6" s="2"/>
      <c r="N6" s="715"/>
    </row>
    <row r="7" spans="1:37" ht="19.5" customHeight="1">
      <c r="A7" s="77">
        <v>26</v>
      </c>
      <c r="B7" s="123">
        <v>752</v>
      </c>
      <c r="C7" s="588">
        <v>1053</v>
      </c>
      <c r="D7" s="588"/>
      <c r="E7" s="588">
        <v>10</v>
      </c>
      <c r="F7" s="637">
        <v>88</v>
      </c>
      <c r="G7" s="637"/>
      <c r="H7" s="588">
        <v>12</v>
      </c>
      <c r="I7" s="659">
        <v>504</v>
      </c>
      <c r="J7" s="673"/>
      <c r="K7" s="682"/>
      <c r="L7" s="2"/>
      <c r="N7" s="715"/>
    </row>
    <row r="8" spans="1:37" ht="19.5" customHeight="1">
      <c r="A8" s="555">
        <v>27</v>
      </c>
      <c r="B8" s="566">
        <v>603</v>
      </c>
      <c r="C8" s="589">
        <v>1050</v>
      </c>
      <c r="D8" s="589"/>
      <c r="E8" s="589">
        <v>10</v>
      </c>
      <c r="F8" s="638">
        <v>108</v>
      </c>
      <c r="G8" s="638"/>
      <c r="H8" s="589">
        <v>12</v>
      </c>
      <c r="I8" s="660">
        <v>650</v>
      </c>
      <c r="J8" s="674"/>
      <c r="K8" s="682"/>
      <c r="L8" s="2"/>
      <c r="N8" s="716"/>
    </row>
    <row r="9" spans="1:37" ht="19.5" customHeight="1">
      <c r="A9" s="160">
        <v>28</v>
      </c>
      <c r="B9" s="567">
        <v>490</v>
      </c>
      <c r="C9" s="590">
        <v>981</v>
      </c>
      <c r="D9" s="590"/>
      <c r="E9" s="590">
        <v>10</v>
      </c>
      <c r="F9" s="639">
        <v>90</v>
      </c>
      <c r="G9" s="639"/>
      <c r="H9" s="590">
        <v>12</v>
      </c>
      <c r="I9" s="661">
        <v>498</v>
      </c>
      <c r="J9" s="675"/>
      <c r="K9" s="682"/>
      <c r="L9" s="2"/>
      <c r="N9" s="716"/>
    </row>
    <row r="10" spans="1:37" ht="19.5" customHeight="1">
      <c r="A10" s="306">
        <v>29</v>
      </c>
      <c r="B10" s="120">
        <v>724</v>
      </c>
      <c r="C10" s="127">
        <v>949</v>
      </c>
      <c r="D10" s="127"/>
      <c r="E10" s="127">
        <v>10</v>
      </c>
      <c r="F10" s="640">
        <v>86</v>
      </c>
      <c r="G10" s="640"/>
      <c r="H10" s="127">
        <v>12</v>
      </c>
      <c r="I10" s="662">
        <v>450</v>
      </c>
      <c r="J10" s="676"/>
      <c r="K10" s="2"/>
      <c r="L10" s="2"/>
      <c r="N10" s="717"/>
    </row>
    <row r="11" spans="1:37" ht="19.5" customHeight="1">
      <c r="A11" s="306">
        <v>30</v>
      </c>
      <c r="B11" s="567">
        <v>671</v>
      </c>
      <c r="C11" s="590">
        <v>872</v>
      </c>
      <c r="D11" s="590"/>
      <c r="E11" s="590">
        <v>10</v>
      </c>
      <c r="F11" s="639">
        <v>77</v>
      </c>
      <c r="G11" s="639"/>
      <c r="H11" s="590">
        <v>12</v>
      </c>
      <c r="I11" s="661">
        <v>277</v>
      </c>
      <c r="J11" s="675"/>
      <c r="K11" s="682"/>
      <c r="L11" s="2"/>
      <c r="N11" s="716"/>
    </row>
    <row r="12" spans="1:37" ht="19.5" customHeight="1">
      <c r="A12" s="306" t="s">
        <v>167</v>
      </c>
      <c r="B12" s="120">
        <v>670</v>
      </c>
      <c r="C12" s="127">
        <v>907</v>
      </c>
      <c r="D12" s="127"/>
      <c r="E12" s="127">
        <v>9</v>
      </c>
      <c r="F12" s="640">
        <v>72</v>
      </c>
      <c r="G12" s="640"/>
      <c r="H12" s="127">
        <v>11</v>
      </c>
      <c r="I12" s="662">
        <v>282</v>
      </c>
      <c r="J12" s="676"/>
      <c r="K12" s="2"/>
      <c r="L12" s="2"/>
      <c r="N12" s="717"/>
    </row>
    <row r="13" spans="1:37" ht="19.5" customHeight="1">
      <c r="A13" s="78">
        <v>2</v>
      </c>
      <c r="B13" s="567">
        <v>555</v>
      </c>
      <c r="C13" s="128">
        <v>722</v>
      </c>
      <c r="D13" s="128"/>
      <c r="E13" s="128">
        <v>8</v>
      </c>
      <c r="F13" s="641">
        <v>31</v>
      </c>
      <c r="G13" s="641"/>
      <c r="H13" s="128">
        <v>8</v>
      </c>
      <c r="I13" s="663">
        <v>106</v>
      </c>
      <c r="J13" s="677"/>
      <c r="K13" s="2"/>
      <c r="L13" s="2"/>
      <c r="N13" s="717"/>
    </row>
    <row r="14" spans="1:37" ht="19.5" customHeight="1">
      <c r="A14" s="312">
        <v>3</v>
      </c>
      <c r="B14" s="568">
        <v>709</v>
      </c>
      <c r="C14" s="591">
        <v>709</v>
      </c>
      <c r="D14" s="591"/>
      <c r="E14" s="591">
        <v>7</v>
      </c>
      <c r="F14" s="642">
        <v>34</v>
      </c>
      <c r="G14" s="642"/>
      <c r="H14" s="591">
        <v>9</v>
      </c>
      <c r="I14" s="664">
        <v>204</v>
      </c>
      <c r="J14" s="678"/>
      <c r="K14" s="2"/>
      <c r="L14" s="2"/>
      <c r="N14" s="717"/>
    </row>
    <row r="15" spans="1:37" ht="19.5" customHeight="1">
      <c r="A15" s="304">
        <v>4</v>
      </c>
      <c r="B15" s="569">
        <v>675</v>
      </c>
      <c r="C15" s="576">
        <v>675</v>
      </c>
      <c r="D15" s="576"/>
      <c r="E15" s="576">
        <v>12</v>
      </c>
      <c r="F15" s="643">
        <v>49</v>
      </c>
      <c r="G15" s="643"/>
      <c r="H15" s="576">
        <v>12</v>
      </c>
      <c r="I15" s="665">
        <v>290</v>
      </c>
      <c r="J15" s="678"/>
      <c r="K15" s="2"/>
      <c r="L15" s="2"/>
      <c r="N15" s="717"/>
    </row>
    <row r="16" spans="1:37" ht="19.5" customHeight="1">
      <c r="A16" s="160">
        <v>5</v>
      </c>
      <c r="B16" s="119">
        <v>645</v>
      </c>
      <c r="C16" s="126">
        <v>645</v>
      </c>
      <c r="D16" s="126"/>
      <c r="E16" s="126">
        <v>12</v>
      </c>
      <c r="F16" s="636">
        <v>46</v>
      </c>
      <c r="G16" s="636"/>
      <c r="H16" s="126">
        <v>12</v>
      </c>
      <c r="I16" s="60">
        <v>244</v>
      </c>
      <c r="J16" s="672"/>
      <c r="K16" s="2"/>
      <c r="L16" s="2"/>
      <c r="N16" s="717"/>
    </row>
    <row r="17" spans="1:65" ht="19.5" customHeight="1">
      <c r="A17" s="386">
        <v>6</v>
      </c>
      <c r="B17" s="570">
        <v>566</v>
      </c>
      <c r="C17" s="578">
        <v>571</v>
      </c>
      <c r="D17" s="578"/>
      <c r="E17" s="578">
        <v>27</v>
      </c>
      <c r="F17" s="644">
        <v>91</v>
      </c>
      <c r="G17" s="644"/>
      <c r="H17" s="578">
        <v>27</v>
      </c>
      <c r="I17" s="666">
        <v>272</v>
      </c>
      <c r="J17" s="679"/>
      <c r="K17" s="682"/>
      <c r="L17" s="688"/>
      <c r="N17" s="718"/>
      <c r="O17" s="718"/>
      <c r="P17" s="718"/>
      <c r="Q17" s="718"/>
      <c r="R17" s="718"/>
      <c r="S17" s="718"/>
      <c r="T17" s="718"/>
      <c r="U17" s="718"/>
      <c r="V17" s="718"/>
    </row>
    <row r="18" spans="1:65" ht="19.5" customHeight="1">
      <c r="A18" s="166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65" ht="19.5" customHeight="1">
      <c r="A19" s="556" t="s">
        <v>55</v>
      </c>
      <c r="B19" s="571" t="s">
        <v>150</v>
      </c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  <c r="AC19" s="592"/>
      <c r="AD19" s="788"/>
      <c r="AE19" s="803"/>
      <c r="AF19" s="803"/>
      <c r="AG19" s="803"/>
    </row>
    <row r="20" spans="1:65" ht="19.5" customHeight="1">
      <c r="A20" s="557"/>
      <c r="B20" s="572" t="s">
        <v>155</v>
      </c>
      <c r="C20" s="593" t="s">
        <v>8</v>
      </c>
      <c r="D20" s="593" t="s">
        <v>156</v>
      </c>
      <c r="E20" s="627" t="s">
        <v>58</v>
      </c>
      <c r="F20" s="645"/>
      <c r="G20" s="650"/>
      <c r="H20" s="653" t="s">
        <v>38</v>
      </c>
      <c r="I20" s="667"/>
      <c r="J20" s="667"/>
      <c r="K20" s="667"/>
      <c r="L20" s="593" t="s">
        <v>157</v>
      </c>
      <c r="M20" s="494" t="s">
        <v>158</v>
      </c>
      <c r="N20" s="719"/>
      <c r="O20" s="719"/>
      <c r="P20" s="719"/>
      <c r="Q20" s="719"/>
      <c r="R20" s="719"/>
      <c r="S20" s="719"/>
      <c r="T20" s="719"/>
      <c r="U20" s="719"/>
      <c r="V20" s="719"/>
      <c r="W20" s="719"/>
      <c r="X20" s="742"/>
      <c r="Y20" s="745" t="s">
        <v>160</v>
      </c>
      <c r="Z20" s="758"/>
      <c r="AA20" s="758"/>
      <c r="AB20" s="758"/>
      <c r="AC20" s="758"/>
      <c r="AD20" s="789"/>
      <c r="AE20" s="804"/>
      <c r="AF20" s="804"/>
      <c r="AG20" s="804"/>
    </row>
    <row r="21" spans="1:65" ht="19.5" customHeight="1">
      <c r="A21" s="557"/>
      <c r="B21" s="573"/>
      <c r="C21" s="594"/>
      <c r="D21" s="594" t="s">
        <v>30</v>
      </c>
      <c r="E21" s="628" t="s">
        <v>161</v>
      </c>
      <c r="F21" s="628" t="s">
        <v>17</v>
      </c>
      <c r="G21" s="628" t="s">
        <v>34</v>
      </c>
      <c r="H21" s="654" t="s">
        <v>162</v>
      </c>
      <c r="I21" s="657" t="s">
        <v>164</v>
      </c>
      <c r="J21" s="657" t="s">
        <v>165</v>
      </c>
      <c r="K21" s="683" t="s">
        <v>166</v>
      </c>
      <c r="L21" s="594"/>
      <c r="M21" s="657" t="s">
        <v>115</v>
      </c>
      <c r="N21" s="628" t="s">
        <v>143</v>
      </c>
      <c r="O21" s="628" t="s">
        <v>130</v>
      </c>
      <c r="P21" s="628" t="s">
        <v>170</v>
      </c>
      <c r="Q21" s="628" t="s">
        <v>59</v>
      </c>
      <c r="R21" s="726" t="s">
        <v>69</v>
      </c>
      <c r="S21" s="731" t="s">
        <v>48</v>
      </c>
      <c r="T21" s="731" t="s">
        <v>171</v>
      </c>
      <c r="U21" s="731" t="s">
        <v>173</v>
      </c>
      <c r="V21" s="731" t="s">
        <v>174</v>
      </c>
      <c r="W21" s="739" t="s">
        <v>175</v>
      </c>
      <c r="X21" s="657" t="s">
        <v>176</v>
      </c>
      <c r="Y21" s="746" t="s">
        <v>169</v>
      </c>
      <c r="Z21" s="759"/>
      <c r="AA21" s="771" t="s">
        <v>67</v>
      </c>
      <c r="AB21" s="657" t="s">
        <v>180</v>
      </c>
      <c r="AC21" s="657" t="s">
        <v>182</v>
      </c>
      <c r="AD21" s="790" t="s">
        <v>151</v>
      </c>
      <c r="AE21" s="2"/>
      <c r="AF21" s="2"/>
      <c r="AG21" s="2"/>
    </row>
    <row r="22" spans="1:65" ht="19.5" customHeight="1">
      <c r="A22" s="557"/>
      <c r="B22" s="573"/>
      <c r="C22" s="594" t="s">
        <v>183</v>
      </c>
      <c r="D22" s="594" t="s">
        <v>186</v>
      </c>
      <c r="E22" s="615" t="s">
        <v>100</v>
      </c>
      <c r="F22" s="615" t="s">
        <v>189</v>
      </c>
      <c r="G22" s="615" t="s">
        <v>100</v>
      </c>
      <c r="H22" s="655"/>
      <c r="I22" s="658"/>
      <c r="J22" s="658"/>
      <c r="K22" s="684"/>
      <c r="L22" s="594"/>
      <c r="M22" s="658"/>
      <c r="N22" s="615"/>
      <c r="O22" s="615"/>
      <c r="P22" s="615"/>
      <c r="Q22" s="615"/>
      <c r="R22" s="727"/>
      <c r="S22" s="732"/>
      <c r="T22" s="732"/>
      <c r="U22" s="732"/>
      <c r="V22" s="732"/>
      <c r="W22" s="740"/>
      <c r="X22" s="658"/>
      <c r="Y22" s="747"/>
      <c r="Z22" s="760"/>
      <c r="AA22" s="772"/>
      <c r="AB22" s="658"/>
      <c r="AC22" s="658"/>
      <c r="AD22" s="791"/>
      <c r="AE22" s="2"/>
      <c r="AF22" s="2"/>
      <c r="AG22" s="2"/>
    </row>
    <row r="23" spans="1:65" ht="19.5" customHeight="1">
      <c r="A23" s="557"/>
      <c r="B23" s="573"/>
      <c r="C23" s="594" t="s">
        <v>191</v>
      </c>
      <c r="D23" s="594" t="s">
        <v>100</v>
      </c>
      <c r="E23" s="615" t="s">
        <v>194</v>
      </c>
      <c r="F23" s="615">
        <v>89</v>
      </c>
      <c r="G23" s="615" t="s">
        <v>194</v>
      </c>
      <c r="H23" s="655"/>
      <c r="I23" s="658"/>
      <c r="J23" s="658"/>
      <c r="K23" s="684"/>
      <c r="L23" s="594"/>
      <c r="M23" s="658"/>
      <c r="N23" s="615"/>
      <c r="O23" s="615"/>
      <c r="P23" s="615"/>
      <c r="Q23" s="615"/>
      <c r="R23" s="727"/>
      <c r="S23" s="732"/>
      <c r="T23" s="732"/>
      <c r="U23" s="732"/>
      <c r="V23" s="732"/>
      <c r="W23" s="740"/>
      <c r="X23" s="658"/>
      <c r="Y23" s="747"/>
      <c r="Z23" s="760"/>
      <c r="AA23" s="772"/>
      <c r="AB23" s="658"/>
      <c r="AC23" s="658"/>
      <c r="AD23" s="791"/>
      <c r="AE23" s="2"/>
      <c r="AF23" s="2"/>
      <c r="AG23" s="2"/>
    </row>
    <row r="24" spans="1:65" ht="19.5" customHeight="1">
      <c r="A24" s="557"/>
      <c r="B24" s="574"/>
      <c r="C24" s="595"/>
      <c r="D24" s="604" t="s">
        <v>195</v>
      </c>
      <c r="E24" s="615" t="s">
        <v>145</v>
      </c>
      <c r="F24" s="615" t="s">
        <v>100</v>
      </c>
      <c r="G24" s="615" t="s">
        <v>66</v>
      </c>
      <c r="H24" s="655"/>
      <c r="I24" s="658"/>
      <c r="J24" s="658"/>
      <c r="K24" s="684"/>
      <c r="L24" s="594"/>
      <c r="M24" s="658"/>
      <c r="N24" s="615"/>
      <c r="O24" s="615"/>
      <c r="P24" s="615"/>
      <c r="Q24" s="615"/>
      <c r="R24" s="727"/>
      <c r="S24" s="732"/>
      <c r="T24" s="732"/>
      <c r="U24" s="732"/>
      <c r="V24" s="732"/>
      <c r="W24" s="740"/>
      <c r="X24" s="658"/>
      <c r="Y24" s="747"/>
      <c r="Z24" s="760"/>
      <c r="AA24" s="772"/>
      <c r="AB24" s="658"/>
      <c r="AC24" s="658"/>
      <c r="AD24" s="791"/>
      <c r="AE24" s="2"/>
      <c r="AF24" s="2"/>
      <c r="AG24" s="2"/>
    </row>
    <row r="25" spans="1:65" ht="19.5" customHeight="1">
      <c r="A25" s="557"/>
      <c r="B25" s="574"/>
      <c r="C25" s="595" t="s">
        <v>100</v>
      </c>
      <c r="D25" s="604" t="s">
        <v>6</v>
      </c>
      <c r="E25" s="601"/>
      <c r="F25" s="601"/>
      <c r="G25" s="601"/>
      <c r="H25" s="655"/>
      <c r="I25" s="658"/>
      <c r="J25" s="658"/>
      <c r="K25" s="685"/>
      <c r="L25" s="594"/>
      <c r="M25" s="658"/>
      <c r="N25" s="601"/>
      <c r="O25" s="601"/>
      <c r="P25" s="601"/>
      <c r="Q25" s="601"/>
      <c r="R25" s="728"/>
      <c r="S25" s="732"/>
      <c r="T25" s="732"/>
      <c r="U25" s="732"/>
      <c r="V25" s="732"/>
      <c r="W25" s="740"/>
      <c r="X25" s="658"/>
      <c r="Y25" s="747"/>
      <c r="Z25" s="760"/>
      <c r="AA25" s="772"/>
      <c r="AB25" s="658"/>
      <c r="AC25" s="777" t="s">
        <v>197</v>
      </c>
      <c r="AD25" s="791"/>
      <c r="AE25" s="2"/>
      <c r="AF25" s="2"/>
      <c r="AG25" s="2"/>
    </row>
    <row r="26" spans="1:65" ht="19.5" customHeight="1">
      <c r="A26" s="558"/>
      <c r="B26" s="575" t="s">
        <v>199</v>
      </c>
      <c r="C26" s="596" t="s">
        <v>200</v>
      </c>
      <c r="D26" s="596">
        <v>100</v>
      </c>
      <c r="E26" s="601"/>
      <c r="F26" s="601"/>
      <c r="G26" s="601"/>
      <c r="H26" s="656"/>
      <c r="I26" s="614"/>
      <c r="J26" s="614"/>
      <c r="K26" s="685"/>
      <c r="L26" s="689"/>
      <c r="M26" s="614"/>
      <c r="N26" s="601"/>
      <c r="O26" s="601"/>
      <c r="P26" s="601"/>
      <c r="Q26" s="601"/>
      <c r="R26" s="728"/>
      <c r="S26" s="733"/>
      <c r="T26" s="733"/>
      <c r="U26" s="733"/>
      <c r="V26" s="733"/>
      <c r="W26" s="741"/>
      <c r="X26" s="614"/>
      <c r="Y26" s="748" t="s">
        <v>18</v>
      </c>
      <c r="Z26" s="761"/>
      <c r="AA26" s="773" t="s">
        <v>201</v>
      </c>
      <c r="AB26" s="773" t="s">
        <v>202</v>
      </c>
      <c r="AC26" s="778" t="s">
        <v>53</v>
      </c>
      <c r="AD26" s="792" t="s">
        <v>36</v>
      </c>
      <c r="AE26" s="2"/>
      <c r="AF26" s="2"/>
      <c r="AG26" s="2"/>
    </row>
    <row r="27" spans="1:65" s="73" customFormat="1" ht="19.5" customHeight="1">
      <c r="A27" s="160" t="s">
        <v>71</v>
      </c>
      <c r="B27" s="119">
        <v>411</v>
      </c>
      <c r="C27" s="126">
        <v>390</v>
      </c>
      <c r="D27" s="605">
        <f>C27/B27*100</f>
        <v>94.890510948905103</v>
      </c>
      <c r="E27" s="130">
        <v>29</v>
      </c>
      <c r="F27" s="126">
        <v>319</v>
      </c>
      <c r="G27" s="130">
        <v>42</v>
      </c>
      <c r="H27" s="126">
        <v>297</v>
      </c>
      <c r="I27" s="130">
        <v>39</v>
      </c>
      <c r="J27" s="126">
        <v>3</v>
      </c>
      <c r="K27" s="130">
        <v>51</v>
      </c>
      <c r="L27" s="690">
        <v>22</v>
      </c>
      <c r="M27" s="704">
        <v>1</v>
      </c>
      <c r="N27" s="130">
        <v>8</v>
      </c>
      <c r="O27" s="130">
        <v>31</v>
      </c>
      <c r="P27" s="130">
        <v>2</v>
      </c>
      <c r="Q27" s="130">
        <v>3</v>
      </c>
      <c r="R27" s="130">
        <v>0</v>
      </c>
      <c r="S27" s="130">
        <v>0</v>
      </c>
      <c r="T27" s="130">
        <v>2</v>
      </c>
      <c r="U27" s="130">
        <v>21</v>
      </c>
      <c r="V27" s="130">
        <v>7</v>
      </c>
      <c r="W27" s="130">
        <v>6</v>
      </c>
      <c r="X27" s="130">
        <v>11</v>
      </c>
      <c r="Y27" s="749">
        <v>390</v>
      </c>
      <c r="Z27" s="762"/>
      <c r="AA27" s="130">
        <v>3</v>
      </c>
      <c r="AB27" s="130">
        <v>6</v>
      </c>
      <c r="AC27" s="605">
        <f>AA27/Y27*100</f>
        <v>0.76923076923076927</v>
      </c>
      <c r="AD27" s="793">
        <f>AB27/Y27</f>
        <v>1.5384615384615385e-002</v>
      </c>
      <c r="AE27" s="72"/>
      <c r="AF27" s="72"/>
      <c r="AG27" s="72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</row>
    <row r="28" spans="1:65" s="73" customFormat="1" ht="19.5" customHeight="1">
      <c r="A28" s="180">
        <v>26</v>
      </c>
      <c r="B28" s="123">
        <v>383</v>
      </c>
      <c r="C28" s="597">
        <v>378</v>
      </c>
      <c r="D28" s="606">
        <f>C28/B28*100</f>
        <v>98.694516971279384</v>
      </c>
      <c r="E28" s="528">
        <v>21</v>
      </c>
      <c r="F28" s="597">
        <v>306</v>
      </c>
      <c r="G28" s="528">
        <v>51</v>
      </c>
      <c r="H28" s="597">
        <v>263</v>
      </c>
      <c r="I28" s="528">
        <v>64</v>
      </c>
      <c r="J28" s="597">
        <v>1</v>
      </c>
      <c r="K28" s="686">
        <v>50</v>
      </c>
      <c r="L28" s="691">
        <v>30</v>
      </c>
      <c r="M28" s="705">
        <v>1</v>
      </c>
      <c r="N28" s="143">
        <v>20</v>
      </c>
      <c r="O28" s="143">
        <v>37</v>
      </c>
      <c r="P28" s="143">
        <v>1</v>
      </c>
      <c r="Q28" s="143">
        <v>2</v>
      </c>
      <c r="R28" s="143">
        <v>2</v>
      </c>
      <c r="S28" s="143">
        <v>0</v>
      </c>
      <c r="T28" s="143">
        <v>2</v>
      </c>
      <c r="U28" s="143">
        <v>21</v>
      </c>
      <c r="V28" s="143">
        <v>2</v>
      </c>
      <c r="W28" s="143">
        <v>0</v>
      </c>
      <c r="X28" s="143">
        <v>43</v>
      </c>
      <c r="Y28" s="750">
        <v>378</v>
      </c>
      <c r="Z28" s="763"/>
      <c r="AA28" s="143">
        <v>1</v>
      </c>
      <c r="AB28" s="143">
        <v>1</v>
      </c>
      <c r="AC28" s="779">
        <f>AA28/Y28*100</f>
        <v>0.26455026455026454</v>
      </c>
      <c r="AD28" s="794">
        <f>AB28/Y28</f>
        <v>2.6455026455026454e-003</v>
      </c>
      <c r="AE28" s="72"/>
      <c r="AF28" s="72"/>
      <c r="AG28" s="72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</row>
    <row r="29" spans="1:65" s="266" customFormat="1" ht="19.5" customHeight="1">
      <c r="A29" s="555">
        <v>27</v>
      </c>
      <c r="B29" s="566">
        <v>404</v>
      </c>
      <c r="C29" s="589">
        <v>385</v>
      </c>
      <c r="D29" s="546">
        <v>95.3</v>
      </c>
      <c r="E29" s="546">
        <v>29</v>
      </c>
      <c r="F29" s="589">
        <v>308</v>
      </c>
      <c r="G29" s="546">
        <v>48</v>
      </c>
      <c r="H29" s="589">
        <v>283</v>
      </c>
      <c r="I29" s="546">
        <v>52</v>
      </c>
      <c r="J29" s="589">
        <v>3</v>
      </c>
      <c r="K29" s="546">
        <v>44</v>
      </c>
      <c r="L29" s="692">
        <v>25</v>
      </c>
      <c r="M29" s="706">
        <v>2</v>
      </c>
      <c r="N29" s="546">
        <v>13</v>
      </c>
      <c r="O29" s="546">
        <v>22</v>
      </c>
      <c r="P29" s="546">
        <v>3</v>
      </c>
      <c r="Q29" s="546">
        <v>7</v>
      </c>
      <c r="R29" s="546">
        <v>2</v>
      </c>
      <c r="S29" s="546">
        <v>1</v>
      </c>
      <c r="T29" s="546">
        <v>1</v>
      </c>
      <c r="U29" s="546">
        <v>28</v>
      </c>
      <c r="V29" s="546">
        <v>4</v>
      </c>
      <c r="W29" s="546">
        <v>5</v>
      </c>
      <c r="X29" s="546">
        <v>41</v>
      </c>
      <c r="Y29" s="751">
        <v>385</v>
      </c>
      <c r="Z29" s="764"/>
      <c r="AA29" s="546">
        <v>6</v>
      </c>
      <c r="AB29" s="774">
        <v>13</v>
      </c>
      <c r="AC29" s="780">
        <v>1.6</v>
      </c>
      <c r="AD29" s="795">
        <v>3.e-002</v>
      </c>
      <c r="AE29" s="72"/>
      <c r="AF29" s="72"/>
      <c r="AG29" s="72"/>
      <c r="AH29" s="821"/>
      <c r="AI29" s="821"/>
      <c r="AJ29" s="821"/>
      <c r="AK29" s="821"/>
      <c r="AL29" s="821"/>
      <c r="AM29" s="821"/>
      <c r="AN29" s="821"/>
      <c r="AO29" s="821"/>
      <c r="AP29" s="821"/>
      <c r="AQ29" s="821"/>
      <c r="AR29" s="821"/>
      <c r="AS29" s="821"/>
      <c r="AT29" s="821"/>
      <c r="AU29" s="821"/>
      <c r="AV29" s="821"/>
      <c r="AW29" s="821"/>
      <c r="AX29" s="821"/>
      <c r="AY29" s="821"/>
      <c r="AZ29" s="821"/>
      <c r="BA29" s="821"/>
      <c r="BB29" s="821"/>
      <c r="BC29" s="821"/>
      <c r="BD29" s="821"/>
      <c r="BE29" s="821"/>
      <c r="BF29" s="821"/>
      <c r="BG29" s="821"/>
      <c r="BH29" s="821"/>
      <c r="BI29" s="821"/>
      <c r="BJ29" s="821"/>
      <c r="BK29" s="821"/>
      <c r="BL29" s="821"/>
      <c r="BM29" s="821"/>
    </row>
    <row r="30" spans="1:65" s="266" customFormat="1" ht="19.5" customHeight="1">
      <c r="A30" s="306">
        <v>28</v>
      </c>
      <c r="B30" s="120">
        <v>396</v>
      </c>
      <c r="C30" s="127">
        <v>384</v>
      </c>
      <c r="D30" s="607">
        <v>97</v>
      </c>
      <c r="E30" s="131">
        <v>34</v>
      </c>
      <c r="F30" s="127">
        <v>308</v>
      </c>
      <c r="G30" s="131">
        <v>42</v>
      </c>
      <c r="H30" s="127">
        <v>270</v>
      </c>
      <c r="I30" s="131">
        <v>52</v>
      </c>
      <c r="J30" s="127">
        <v>5</v>
      </c>
      <c r="K30" s="131">
        <v>57</v>
      </c>
      <c r="L30" s="693">
        <v>25</v>
      </c>
      <c r="M30" s="707">
        <v>1</v>
      </c>
      <c r="N30" s="131">
        <v>21</v>
      </c>
      <c r="O30" s="131">
        <v>29</v>
      </c>
      <c r="P30" s="131">
        <v>2</v>
      </c>
      <c r="Q30" s="131">
        <v>8</v>
      </c>
      <c r="R30" s="131">
        <v>1</v>
      </c>
      <c r="S30" s="131">
        <v>3</v>
      </c>
      <c r="T30" s="131">
        <v>1</v>
      </c>
      <c r="U30" s="131">
        <v>33</v>
      </c>
      <c r="V30" s="131">
        <v>4</v>
      </c>
      <c r="W30" s="131">
        <v>11</v>
      </c>
      <c r="X30" s="131">
        <v>29</v>
      </c>
      <c r="Y30" s="752">
        <v>384</v>
      </c>
      <c r="Z30" s="765"/>
      <c r="AA30" s="529">
        <v>1</v>
      </c>
      <c r="AB30" s="775">
        <v>2</v>
      </c>
      <c r="AC30" s="781">
        <v>0.3</v>
      </c>
      <c r="AD30" s="796">
        <v>1.e-002</v>
      </c>
      <c r="AE30" s="72"/>
      <c r="AF30" s="72"/>
      <c r="AG30" s="72"/>
      <c r="AH30" s="821"/>
      <c r="AI30" s="821"/>
      <c r="AJ30" s="821"/>
      <c r="AK30" s="821"/>
      <c r="AL30" s="821"/>
      <c r="AM30" s="821"/>
      <c r="AN30" s="821"/>
      <c r="AO30" s="821"/>
      <c r="AP30" s="821"/>
      <c r="AQ30" s="821"/>
      <c r="AR30" s="821"/>
      <c r="AS30" s="821"/>
      <c r="AT30" s="821"/>
      <c r="AU30" s="821"/>
      <c r="AV30" s="821"/>
      <c r="AW30" s="821"/>
      <c r="AX30" s="821"/>
      <c r="AY30" s="821"/>
      <c r="AZ30" s="821"/>
      <c r="BA30" s="821"/>
      <c r="BB30" s="821"/>
      <c r="BC30" s="821"/>
      <c r="BD30" s="821"/>
      <c r="BE30" s="821"/>
      <c r="BF30" s="821"/>
      <c r="BG30" s="821"/>
      <c r="BH30" s="821"/>
      <c r="BI30" s="821"/>
      <c r="BJ30" s="821"/>
      <c r="BK30" s="821"/>
      <c r="BL30" s="821"/>
      <c r="BM30" s="821"/>
    </row>
    <row r="31" spans="1:65" s="266" customFormat="1" ht="19.5" customHeight="1">
      <c r="A31" s="306">
        <v>29</v>
      </c>
      <c r="B31" s="566">
        <v>405</v>
      </c>
      <c r="C31" s="127">
        <v>398</v>
      </c>
      <c r="D31" s="608">
        <v>98.3</v>
      </c>
      <c r="E31" s="131">
        <v>26</v>
      </c>
      <c r="F31" s="127">
        <v>319</v>
      </c>
      <c r="G31" s="131">
        <v>53</v>
      </c>
      <c r="H31" s="127">
        <v>281</v>
      </c>
      <c r="I31" s="131">
        <v>60</v>
      </c>
      <c r="J31" s="127">
        <v>3</v>
      </c>
      <c r="K31" s="131">
        <v>54</v>
      </c>
      <c r="L31" s="693">
        <v>28</v>
      </c>
      <c r="M31" s="707">
        <v>4</v>
      </c>
      <c r="N31" s="131">
        <v>9</v>
      </c>
      <c r="O31" s="131">
        <v>23</v>
      </c>
      <c r="P31" s="131">
        <v>1</v>
      </c>
      <c r="Q31" s="131">
        <v>7</v>
      </c>
      <c r="R31" s="131">
        <v>1</v>
      </c>
      <c r="S31" s="131">
        <v>3</v>
      </c>
      <c r="T31" s="131">
        <v>3</v>
      </c>
      <c r="U31" s="131">
        <v>24</v>
      </c>
      <c r="V31" s="131">
        <v>5</v>
      </c>
      <c r="W31" s="131">
        <v>11</v>
      </c>
      <c r="X31" s="131">
        <v>49</v>
      </c>
      <c r="Y31" s="753">
        <v>398</v>
      </c>
      <c r="Z31" s="766"/>
      <c r="AA31" s="131">
        <v>6</v>
      </c>
      <c r="AB31" s="546">
        <v>20</v>
      </c>
      <c r="AC31" s="782">
        <v>1.5</v>
      </c>
      <c r="AD31" s="797">
        <v>5.e-002</v>
      </c>
      <c r="AE31" s="72"/>
      <c r="AF31" s="72"/>
      <c r="AG31" s="72"/>
      <c r="AH31" s="821"/>
      <c r="AI31" s="821"/>
      <c r="AJ31" s="821"/>
      <c r="AK31" s="821"/>
      <c r="AL31" s="821"/>
      <c r="AM31" s="821"/>
      <c r="AN31" s="821"/>
      <c r="AO31" s="821"/>
      <c r="AP31" s="821"/>
      <c r="AQ31" s="821"/>
      <c r="AR31" s="821"/>
      <c r="AS31" s="821"/>
      <c r="AT31" s="821"/>
      <c r="AU31" s="821"/>
      <c r="AV31" s="821"/>
      <c r="AW31" s="821"/>
      <c r="AX31" s="821"/>
      <c r="AY31" s="821"/>
      <c r="AZ31" s="821"/>
      <c r="BA31" s="821"/>
      <c r="BB31" s="821"/>
      <c r="BC31" s="821"/>
      <c r="BD31" s="821"/>
      <c r="BE31" s="821"/>
      <c r="BF31" s="821"/>
      <c r="BG31" s="821"/>
      <c r="BH31" s="821"/>
      <c r="BI31" s="821"/>
      <c r="BJ31" s="821"/>
      <c r="BK31" s="821"/>
      <c r="BL31" s="821"/>
      <c r="BM31" s="821"/>
    </row>
    <row r="32" spans="1:65" s="266" customFormat="1" ht="19.5" customHeight="1">
      <c r="A32" s="306">
        <v>30</v>
      </c>
      <c r="B32" s="120">
        <v>350</v>
      </c>
      <c r="C32" s="127">
        <v>340</v>
      </c>
      <c r="D32" s="607">
        <v>97.1</v>
      </c>
      <c r="E32" s="131">
        <v>27</v>
      </c>
      <c r="F32" s="127">
        <v>264</v>
      </c>
      <c r="G32" s="131">
        <v>49</v>
      </c>
      <c r="H32" s="127">
        <v>224</v>
      </c>
      <c r="I32" s="131">
        <v>55</v>
      </c>
      <c r="J32" s="127">
        <v>4</v>
      </c>
      <c r="K32" s="131">
        <v>57</v>
      </c>
      <c r="L32" s="693">
        <v>23</v>
      </c>
      <c r="M32" s="707">
        <v>2</v>
      </c>
      <c r="N32" s="131">
        <v>15</v>
      </c>
      <c r="O32" s="131">
        <v>20</v>
      </c>
      <c r="P32" s="131">
        <v>0</v>
      </c>
      <c r="Q32" s="131">
        <v>7</v>
      </c>
      <c r="R32" s="131">
        <v>0</v>
      </c>
      <c r="S32" s="131">
        <v>8</v>
      </c>
      <c r="T32" s="131">
        <v>1</v>
      </c>
      <c r="U32" s="131">
        <v>32</v>
      </c>
      <c r="V32" s="131">
        <v>4</v>
      </c>
      <c r="W32" s="131">
        <v>13</v>
      </c>
      <c r="X32" s="131">
        <v>41</v>
      </c>
      <c r="Y32" s="752">
        <v>340</v>
      </c>
      <c r="Z32" s="765"/>
      <c r="AA32" s="529">
        <v>3</v>
      </c>
      <c r="AB32" s="775">
        <v>6</v>
      </c>
      <c r="AC32" s="781">
        <v>0.9</v>
      </c>
      <c r="AD32" s="796">
        <v>2.e-002</v>
      </c>
      <c r="AE32" s="72"/>
      <c r="AF32" s="72"/>
      <c r="AG32" s="72"/>
      <c r="AH32" s="821"/>
      <c r="AI32" s="821"/>
      <c r="AJ32" s="821"/>
      <c r="AK32" s="821"/>
      <c r="AL32" s="821"/>
      <c r="AM32" s="821"/>
      <c r="AN32" s="821"/>
      <c r="AO32" s="821"/>
      <c r="AP32" s="821"/>
      <c r="AQ32" s="821"/>
      <c r="AR32" s="821"/>
      <c r="AS32" s="821"/>
      <c r="AT32" s="821"/>
      <c r="AU32" s="821"/>
      <c r="AV32" s="821"/>
      <c r="AW32" s="821"/>
      <c r="AX32" s="821"/>
      <c r="AY32" s="821"/>
      <c r="AZ32" s="821"/>
      <c r="BA32" s="821"/>
      <c r="BB32" s="821"/>
      <c r="BC32" s="821"/>
      <c r="BD32" s="821"/>
      <c r="BE32" s="821"/>
      <c r="BF32" s="821"/>
      <c r="BG32" s="821"/>
      <c r="BH32" s="821"/>
      <c r="BI32" s="821"/>
      <c r="BJ32" s="821"/>
      <c r="BK32" s="821"/>
      <c r="BL32" s="821"/>
      <c r="BM32" s="821"/>
    </row>
    <row r="33" spans="1:65" s="266" customFormat="1" ht="19.5" customHeight="1">
      <c r="A33" s="306" t="s">
        <v>167</v>
      </c>
      <c r="B33" s="566">
        <v>323</v>
      </c>
      <c r="C33" s="127">
        <v>306</v>
      </c>
      <c r="D33" s="608">
        <v>94.7</v>
      </c>
      <c r="E33" s="131">
        <v>26</v>
      </c>
      <c r="F33" s="127">
        <v>238</v>
      </c>
      <c r="G33" s="131">
        <v>42</v>
      </c>
      <c r="H33" s="127">
        <v>214</v>
      </c>
      <c r="I33" s="131">
        <v>49</v>
      </c>
      <c r="J33" s="127">
        <v>1</v>
      </c>
      <c r="K33" s="131">
        <v>42</v>
      </c>
      <c r="L33" s="693">
        <v>21</v>
      </c>
      <c r="M33" s="707">
        <v>0</v>
      </c>
      <c r="N33" s="131">
        <v>11</v>
      </c>
      <c r="O33" s="131">
        <v>22</v>
      </c>
      <c r="P33" s="131">
        <v>1</v>
      </c>
      <c r="Q33" s="131">
        <v>6</v>
      </c>
      <c r="R33" s="131">
        <v>2</v>
      </c>
      <c r="S33" s="131">
        <v>12</v>
      </c>
      <c r="T33" s="131">
        <v>1</v>
      </c>
      <c r="U33" s="131">
        <v>16</v>
      </c>
      <c r="V33" s="131">
        <v>3</v>
      </c>
      <c r="W33" s="131">
        <v>11</v>
      </c>
      <c r="X33" s="131">
        <v>30</v>
      </c>
      <c r="Y33" s="753">
        <v>306</v>
      </c>
      <c r="Z33" s="766"/>
      <c r="AA33" s="131">
        <v>0</v>
      </c>
      <c r="AB33" s="546">
        <v>0</v>
      </c>
      <c r="AC33" s="782">
        <v>0</v>
      </c>
      <c r="AD33" s="797">
        <v>0</v>
      </c>
      <c r="AE33" s="72"/>
      <c r="AF33" s="72"/>
      <c r="AG33" s="72"/>
      <c r="AH33" s="821"/>
      <c r="AI33" s="821"/>
      <c r="AJ33" s="821"/>
      <c r="AK33" s="821"/>
      <c r="AL33" s="821"/>
      <c r="AM33" s="821"/>
      <c r="AN33" s="821"/>
      <c r="AO33" s="821"/>
      <c r="AP33" s="821"/>
      <c r="AQ33" s="821"/>
      <c r="AR33" s="821"/>
      <c r="AS33" s="821"/>
      <c r="AT33" s="821"/>
      <c r="AU33" s="821"/>
      <c r="AV33" s="821"/>
      <c r="AW33" s="821"/>
      <c r="AX33" s="821"/>
      <c r="AY33" s="821"/>
      <c r="AZ33" s="821"/>
      <c r="BA33" s="821"/>
      <c r="BB33" s="821"/>
      <c r="BC33" s="821"/>
      <c r="BD33" s="821"/>
      <c r="BE33" s="821"/>
      <c r="BF33" s="821"/>
      <c r="BG33" s="821"/>
      <c r="BH33" s="821"/>
      <c r="BI33" s="821"/>
      <c r="BJ33" s="821"/>
      <c r="BK33" s="821"/>
      <c r="BL33" s="821"/>
      <c r="BM33" s="821"/>
    </row>
    <row r="34" spans="1:65" s="266" customFormat="1" ht="19.5" customHeight="1">
      <c r="A34" s="180">
        <v>2</v>
      </c>
      <c r="B34" s="123">
        <v>380</v>
      </c>
      <c r="C34" s="598">
        <v>359</v>
      </c>
      <c r="D34" s="609">
        <v>94.5</v>
      </c>
      <c r="E34" s="529">
        <v>16</v>
      </c>
      <c r="F34" s="598">
        <v>286</v>
      </c>
      <c r="G34" s="529">
        <v>57</v>
      </c>
      <c r="H34" s="598">
        <v>263</v>
      </c>
      <c r="I34" s="529">
        <v>60</v>
      </c>
      <c r="J34" s="598">
        <v>2</v>
      </c>
      <c r="K34" s="529">
        <v>34</v>
      </c>
      <c r="L34" s="694">
        <v>19</v>
      </c>
      <c r="M34" s="708">
        <v>4</v>
      </c>
      <c r="N34" s="529">
        <v>10</v>
      </c>
      <c r="O34" s="529">
        <v>19</v>
      </c>
      <c r="P34" s="529">
        <v>1</v>
      </c>
      <c r="Q34" s="529">
        <v>5</v>
      </c>
      <c r="R34" s="529">
        <v>0</v>
      </c>
      <c r="S34" s="529">
        <v>5</v>
      </c>
      <c r="T34" s="529">
        <v>4</v>
      </c>
      <c r="U34" s="529">
        <v>32</v>
      </c>
      <c r="V34" s="529">
        <v>2</v>
      </c>
      <c r="W34" s="529">
        <v>4</v>
      </c>
      <c r="X34" s="529">
        <v>34</v>
      </c>
      <c r="Y34" s="750">
        <v>359</v>
      </c>
      <c r="Z34" s="763"/>
      <c r="AA34" s="529">
        <v>2</v>
      </c>
      <c r="AB34" s="529">
        <v>6</v>
      </c>
      <c r="AC34" s="781">
        <v>0.6</v>
      </c>
      <c r="AD34" s="798">
        <v>2.e-002</v>
      </c>
      <c r="AE34" s="72"/>
      <c r="AF34" s="72"/>
      <c r="AG34" s="72"/>
      <c r="AH34" s="821"/>
      <c r="AI34" s="821"/>
      <c r="AJ34" s="821"/>
      <c r="AK34" s="821"/>
      <c r="AL34" s="821"/>
      <c r="AM34" s="821"/>
      <c r="AN34" s="821"/>
      <c r="AO34" s="821"/>
      <c r="AP34" s="821"/>
      <c r="AQ34" s="821"/>
      <c r="AR34" s="821"/>
      <c r="AS34" s="821"/>
      <c r="AT34" s="821"/>
      <c r="AU34" s="821"/>
      <c r="AV34" s="821"/>
      <c r="AW34" s="821"/>
      <c r="AX34" s="821"/>
      <c r="AY34" s="821"/>
      <c r="AZ34" s="821"/>
      <c r="BA34" s="821"/>
      <c r="BB34" s="821"/>
      <c r="BC34" s="821"/>
      <c r="BD34" s="821"/>
      <c r="BE34" s="821"/>
      <c r="BF34" s="821"/>
      <c r="BG34" s="821"/>
      <c r="BH34" s="821"/>
      <c r="BI34" s="821"/>
      <c r="BJ34" s="821"/>
      <c r="BK34" s="821"/>
      <c r="BL34" s="821"/>
      <c r="BM34" s="821"/>
    </row>
    <row r="35" spans="1:65" s="266" customFormat="1" ht="19.5" customHeight="1">
      <c r="A35" s="312">
        <v>3</v>
      </c>
      <c r="B35" s="568">
        <v>277</v>
      </c>
      <c r="C35" s="591">
        <v>267</v>
      </c>
      <c r="D35" s="610">
        <v>96.4</v>
      </c>
      <c r="E35" s="525">
        <v>22</v>
      </c>
      <c r="F35" s="591">
        <v>204</v>
      </c>
      <c r="G35" s="525">
        <v>41</v>
      </c>
      <c r="H35" s="591">
        <v>170</v>
      </c>
      <c r="I35" s="525">
        <v>57</v>
      </c>
      <c r="J35" s="591">
        <v>2</v>
      </c>
      <c r="K35" s="525">
        <v>37</v>
      </c>
      <c r="L35" s="695">
        <v>26</v>
      </c>
      <c r="M35" s="709">
        <v>0</v>
      </c>
      <c r="N35" s="525">
        <v>7</v>
      </c>
      <c r="O35" s="525">
        <v>25</v>
      </c>
      <c r="P35" s="525">
        <v>2</v>
      </c>
      <c r="Q35" s="525">
        <v>5</v>
      </c>
      <c r="R35" s="525">
        <v>1</v>
      </c>
      <c r="S35" s="525">
        <v>3</v>
      </c>
      <c r="T35" s="525">
        <v>5</v>
      </c>
      <c r="U35" s="525">
        <v>34</v>
      </c>
      <c r="V35" s="525">
        <v>3</v>
      </c>
      <c r="W35" s="525">
        <v>2</v>
      </c>
      <c r="X35" s="525">
        <v>29</v>
      </c>
      <c r="Y35" s="754">
        <v>267</v>
      </c>
      <c r="Z35" s="767"/>
      <c r="AA35" s="525">
        <v>2</v>
      </c>
      <c r="AB35" s="525">
        <v>6</v>
      </c>
      <c r="AC35" s="783">
        <v>0.7</v>
      </c>
      <c r="AD35" s="799">
        <v>2.e-002</v>
      </c>
      <c r="AE35" s="72"/>
      <c r="AF35" s="72"/>
      <c r="AG35" s="72"/>
      <c r="AH35" s="821"/>
      <c r="AI35" s="821"/>
      <c r="AJ35" s="821"/>
      <c r="AK35" s="821"/>
      <c r="AL35" s="821"/>
      <c r="AM35" s="821"/>
      <c r="AN35" s="821"/>
      <c r="AO35" s="821"/>
      <c r="AP35" s="821"/>
      <c r="AQ35" s="821"/>
      <c r="AR35" s="821"/>
      <c r="AS35" s="821"/>
      <c r="AT35" s="821"/>
      <c r="AU35" s="821"/>
      <c r="AV35" s="821"/>
      <c r="AW35" s="821"/>
      <c r="AX35" s="821"/>
      <c r="AY35" s="821"/>
      <c r="AZ35" s="821"/>
      <c r="BA35" s="821"/>
      <c r="BB35" s="821"/>
      <c r="BC35" s="821"/>
      <c r="BD35" s="821"/>
      <c r="BE35" s="821"/>
      <c r="BF35" s="821"/>
      <c r="BG35" s="821"/>
      <c r="BH35" s="821"/>
      <c r="BI35" s="821"/>
      <c r="BJ35" s="821"/>
      <c r="BK35" s="821"/>
      <c r="BL35" s="821"/>
      <c r="BM35" s="821"/>
    </row>
    <row r="36" spans="1:65" s="266" customFormat="1" ht="19.5" customHeight="1">
      <c r="A36" s="306">
        <v>4</v>
      </c>
      <c r="B36" s="576">
        <v>271</v>
      </c>
      <c r="C36" s="576">
        <v>262</v>
      </c>
      <c r="D36" s="611">
        <v>96.7</v>
      </c>
      <c r="E36" s="629">
        <v>39</v>
      </c>
      <c r="F36" s="576">
        <v>207</v>
      </c>
      <c r="G36" s="651">
        <v>16</v>
      </c>
      <c r="H36" s="568">
        <v>163</v>
      </c>
      <c r="I36" s="629">
        <v>67</v>
      </c>
      <c r="J36" s="568">
        <v>7</v>
      </c>
      <c r="K36" s="629">
        <v>25</v>
      </c>
      <c r="L36" s="696">
        <v>27</v>
      </c>
      <c r="M36" s="710">
        <v>1</v>
      </c>
      <c r="N36" s="629">
        <v>7</v>
      </c>
      <c r="O36" s="629">
        <v>16</v>
      </c>
      <c r="P36" s="629">
        <v>2</v>
      </c>
      <c r="Q36" s="629">
        <v>4</v>
      </c>
      <c r="R36" s="629">
        <v>1</v>
      </c>
      <c r="S36" s="629">
        <v>1</v>
      </c>
      <c r="T36" s="629">
        <v>3</v>
      </c>
      <c r="U36" s="629">
        <v>36</v>
      </c>
      <c r="V36" s="629">
        <v>2</v>
      </c>
      <c r="W36" s="629">
        <v>11</v>
      </c>
      <c r="X36" s="629">
        <v>41</v>
      </c>
      <c r="Y36" s="755">
        <v>262</v>
      </c>
      <c r="Z36" s="768"/>
      <c r="AA36" s="629">
        <v>1</v>
      </c>
      <c r="AB36" s="629">
        <v>1</v>
      </c>
      <c r="AC36" s="779">
        <v>0.38</v>
      </c>
      <c r="AD36" s="799">
        <v>3.8e-003</v>
      </c>
      <c r="AE36" s="72"/>
      <c r="AF36" s="72"/>
      <c r="AG36" s="72"/>
      <c r="AH36" s="821"/>
      <c r="AI36" s="821"/>
      <c r="AJ36" s="821"/>
      <c r="AK36" s="821"/>
      <c r="AL36" s="821"/>
      <c r="AM36" s="821"/>
      <c r="AN36" s="821"/>
      <c r="AO36" s="821"/>
      <c r="AP36" s="821"/>
      <c r="AQ36" s="821"/>
      <c r="AR36" s="821"/>
      <c r="AS36" s="821"/>
      <c r="AT36" s="821"/>
      <c r="AU36" s="821"/>
      <c r="AV36" s="821"/>
      <c r="AW36" s="821"/>
      <c r="AX36" s="821"/>
      <c r="AY36" s="821"/>
      <c r="AZ36" s="821"/>
      <c r="BA36" s="821"/>
      <c r="BB36" s="821"/>
      <c r="BC36" s="821"/>
      <c r="BD36" s="821"/>
      <c r="BE36" s="821"/>
      <c r="BF36" s="821"/>
      <c r="BG36" s="821"/>
      <c r="BH36" s="821"/>
      <c r="BI36" s="821"/>
      <c r="BJ36" s="821"/>
      <c r="BK36" s="821"/>
      <c r="BL36" s="821"/>
      <c r="BM36" s="821"/>
    </row>
    <row r="37" spans="1:65" s="266" customFormat="1" ht="19.5" customHeight="1">
      <c r="A37" s="78">
        <v>5</v>
      </c>
      <c r="B37" s="577">
        <v>272</v>
      </c>
      <c r="C37" s="126">
        <v>267</v>
      </c>
      <c r="D37" s="612">
        <v>98.2</v>
      </c>
      <c r="E37" s="130">
        <v>22</v>
      </c>
      <c r="F37" s="126">
        <v>212</v>
      </c>
      <c r="G37" s="130">
        <v>33</v>
      </c>
      <c r="H37" s="126">
        <v>217</v>
      </c>
      <c r="I37" s="130">
        <v>36</v>
      </c>
      <c r="J37" s="126">
        <v>4</v>
      </c>
      <c r="K37" s="130">
        <v>10</v>
      </c>
      <c r="L37" s="690">
        <v>23</v>
      </c>
      <c r="M37" s="704">
        <v>5</v>
      </c>
      <c r="N37" s="130">
        <v>6</v>
      </c>
      <c r="O37" s="130">
        <v>4</v>
      </c>
      <c r="P37" s="130">
        <v>1</v>
      </c>
      <c r="Q37" s="130">
        <v>6</v>
      </c>
      <c r="R37" s="130">
        <v>0</v>
      </c>
      <c r="S37" s="130">
        <v>2</v>
      </c>
      <c r="T37" s="130">
        <v>2</v>
      </c>
      <c r="U37" s="130">
        <v>17</v>
      </c>
      <c r="V37" s="130">
        <v>2</v>
      </c>
      <c r="W37" s="130">
        <v>4</v>
      </c>
      <c r="X37" s="130">
        <v>13</v>
      </c>
      <c r="Y37" s="756">
        <v>267</v>
      </c>
      <c r="Z37" s="769"/>
      <c r="AA37" s="130">
        <v>1</v>
      </c>
      <c r="AB37" s="130">
        <v>2</v>
      </c>
      <c r="AC37" s="605">
        <v>0.4</v>
      </c>
      <c r="AD37" s="800">
        <v>1.e-002</v>
      </c>
      <c r="AE37" s="72"/>
      <c r="AF37" s="72"/>
      <c r="AG37" s="72"/>
      <c r="AH37" s="821"/>
      <c r="AI37" s="821"/>
      <c r="AJ37" s="821"/>
      <c r="AK37" s="821"/>
      <c r="AL37" s="821"/>
      <c r="AM37" s="821"/>
      <c r="AN37" s="821"/>
      <c r="AO37" s="821"/>
      <c r="AP37" s="821"/>
      <c r="AQ37" s="821"/>
      <c r="AR37" s="821"/>
      <c r="AS37" s="821"/>
      <c r="AT37" s="821"/>
      <c r="AU37" s="821"/>
      <c r="AV37" s="821"/>
      <c r="AW37" s="821"/>
      <c r="AX37" s="821"/>
      <c r="AY37" s="821"/>
      <c r="AZ37" s="821"/>
      <c r="BA37" s="821"/>
      <c r="BB37" s="821"/>
      <c r="BC37" s="821"/>
      <c r="BD37" s="821"/>
      <c r="BE37" s="821"/>
      <c r="BF37" s="821"/>
      <c r="BG37" s="821"/>
      <c r="BH37" s="821"/>
      <c r="BI37" s="821"/>
      <c r="BJ37" s="821"/>
      <c r="BK37" s="821"/>
      <c r="BL37" s="821"/>
      <c r="BM37" s="821"/>
    </row>
    <row r="38" spans="1:65" s="73" customFormat="1" ht="19.5" customHeight="1">
      <c r="A38" s="79">
        <v>6</v>
      </c>
      <c r="B38" s="578">
        <v>251</v>
      </c>
      <c r="C38" s="578">
        <v>244</v>
      </c>
      <c r="D38" s="613">
        <v>97.2</v>
      </c>
      <c r="E38" s="630">
        <v>18</v>
      </c>
      <c r="F38" s="578">
        <v>188</v>
      </c>
      <c r="G38" s="630">
        <v>38</v>
      </c>
      <c r="H38" s="578">
        <v>174</v>
      </c>
      <c r="I38" s="630">
        <v>42</v>
      </c>
      <c r="J38" s="578">
        <v>7</v>
      </c>
      <c r="K38" s="630">
        <v>21</v>
      </c>
      <c r="L38" s="697">
        <v>15</v>
      </c>
      <c r="M38" s="711">
        <v>0</v>
      </c>
      <c r="N38" s="630">
        <v>2</v>
      </c>
      <c r="O38" s="630">
        <v>11</v>
      </c>
      <c r="P38" s="630">
        <v>2</v>
      </c>
      <c r="Q38" s="630">
        <v>1</v>
      </c>
      <c r="R38" s="630">
        <v>4</v>
      </c>
      <c r="S38" s="630">
        <v>0</v>
      </c>
      <c r="T38" s="630">
        <v>0</v>
      </c>
      <c r="U38" s="630">
        <v>21</v>
      </c>
      <c r="V38" s="630">
        <v>2</v>
      </c>
      <c r="W38" s="630">
        <v>14</v>
      </c>
      <c r="X38" s="630">
        <v>16</v>
      </c>
      <c r="Y38" s="757">
        <v>244</v>
      </c>
      <c r="Z38" s="770"/>
      <c r="AA38" s="630">
        <v>2</v>
      </c>
      <c r="AB38" s="630">
        <v>4</v>
      </c>
      <c r="AC38" s="784">
        <v>0.8</v>
      </c>
      <c r="AD38" s="801">
        <v>1.e-002</v>
      </c>
      <c r="AE38" s="805"/>
      <c r="AF38" s="806"/>
      <c r="AG38" s="811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</row>
    <row r="39" spans="1:65" ht="19.5" customHeight="1">
      <c r="A39" s="559"/>
      <c r="B39" s="559"/>
      <c r="C39" s="559"/>
      <c r="D39" s="559"/>
      <c r="E39" s="559"/>
      <c r="F39" s="559"/>
      <c r="G39" s="559"/>
      <c r="H39" s="559"/>
      <c r="I39" s="559"/>
      <c r="J39" s="559"/>
      <c r="K39" s="559"/>
      <c r="L39" s="559"/>
      <c r="M39" s="559"/>
      <c r="N39" s="559"/>
      <c r="O39" s="559"/>
      <c r="P39" s="559"/>
      <c r="Q39" s="559"/>
      <c r="R39" s="559"/>
      <c r="S39" s="559"/>
      <c r="T39" s="559"/>
      <c r="U39" s="559"/>
      <c r="V39" s="559"/>
      <c r="W39" s="559"/>
      <c r="X39" s="559"/>
      <c r="Y39" s="559"/>
      <c r="Z39" s="559"/>
      <c r="AA39" s="559"/>
      <c r="AB39" s="559"/>
      <c r="AC39" s="559"/>
      <c r="AD39" s="4"/>
      <c r="AE39" s="4"/>
      <c r="AF39" s="4"/>
      <c r="AG39" s="4"/>
    </row>
    <row r="40" spans="1:65" ht="19.5" customHeight="1">
      <c r="A40" s="556" t="s">
        <v>55</v>
      </c>
      <c r="B40" s="571" t="s">
        <v>65</v>
      </c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  <c r="AC40" s="592"/>
      <c r="AD40" s="592"/>
      <c r="AE40" s="592"/>
      <c r="AF40" s="592"/>
      <c r="AG40" s="788"/>
    </row>
    <row r="41" spans="1:65" ht="19.5" customHeight="1">
      <c r="A41" s="557"/>
      <c r="B41" s="579" t="s">
        <v>155</v>
      </c>
      <c r="C41" s="599" t="s">
        <v>178</v>
      </c>
      <c r="D41" s="614" t="s">
        <v>156</v>
      </c>
      <c r="E41" s="631" t="s">
        <v>58</v>
      </c>
      <c r="F41" s="646"/>
      <c r="G41" s="652"/>
      <c r="H41" s="452" t="s">
        <v>203</v>
      </c>
      <c r="I41" s="668"/>
      <c r="J41" s="668"/>
      <c r="K41" s="668"/>
      <c r="L41" s="698" t="s">
        <v>157</v>
      </c>
      <c r="M41" s="494" t="s">
        <v>205</v>
      </c>
      <c r="N41" s="720"/>
      <c r="O41" s="720"/>
      <c r="P41" s="720"/>
      <c r="Q41" s="720"/>
      <c r="R41" s="729"/>
      <c r="S41" s="734" t="s">
        <v>206</v>
      </c>
      <c r="T41" s="738"/>
      <c r="U41" s="738"/>
      <c r="V41" s="738"/>
      <c r="W41" s="738"/>
      <c r="X41" s="738"/>
      <c r="Y41" s="738"/>
      <c r="Z41" s="738"/>
      <c r="AA41" s="738"/>
      <c r="AB41" s="776"/>
      <c r="AC41" s="785" t="s">
        <v>160</v>
      </c>
      <c r="AD41" s="802"/>
      <c r="AE41" s="802"/>
      <c r="AF41" s="802"/>
      <c r="AG41" s="812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</row>
    <row r="42" spans="1:65" ht="19.5" customHeight="1">
      <c r="A42" s="557"/>
      <c r="B42" s="580"/>
      <c r="C42" s="600"/>
      <c r="D42" s="615" t="s">
        <v>30</v>
      </c>
      <c r="E42" s="117" t="s">
        <v>161</v>
      </c>
      <c r="F42" s="117" t="s">
        <v>17</v>
      </c>
      <c r="G42" s="117" t="s">
        <v>34</v>
      </c>
      <c r="H42" s="657" t="s">
        <v>162</v>
      </c>
      <c r="I42" s="657" t="s">
        <v>164</v>
      </c>
      <c r="J42" s="657" t="s">
        <v>91</v>
      </c>
      <c r="K42" s="657" t="s">
        <v>166</v>
      </c>
      <c r="L42" s="699"/>
      <c r="M42" s="712" t="s">
        <v>14</v>
      </c>
      <c r="N42" s="712" t="s">
        <v>209</v>
      </c>
      <c r="O42" s="712" t="s">
        <v>172</v>
      </c>
      <c r="P42" s="712" t="s">
        <v>170</v>
      </c>
      <c r="Q42" s="722" t="s">
        <v>69</v>
      </c>
      <c r="R42" s="722" t="s">
        <v>130</v>
      </c>
      <c r="S42" s="735" t="s">
        <v>59</v>
      </c>
      <c r="T42" s="722" t="s">
        <v>48</v>
      </c>
      <c r="U42" s="722" t="s">
        <v>115</v>
      </c>
      <c r="V42" s="722" t="s">
        <v>143</v>
      </c>
      <c r="W42" s="722" t="s">
        <v>211</v>
      </c>
      <c r="X42" s="722" t="s">
        <v>171</v>
      </c>
      <c r="Y42" s="722" t="s">
        <v>173</v>
      </c>
      <c r="Z42" s="722" t="s">
        <v>174</v>
      </c>
      <c r="AA42" s="722" t="s">
        <v>175</v>
      </c>
      <c r="AB42" s="712" t="s">
        <v>176</v>
      </c>
      <c r="AC42" s="786" t="s">
        <v>169</v>
      </c>
      <c r="AD42" s="786" t="s">
        <v>67</v>
      </c>
      <c r="AE42" s="657" t="s">
        <v>180</v>
      </c>
      <c r="AF42" s="712" t="s">
        <v>182</v>
      </c>
      <c r="AG42" s="790" t="s">
        <v>151</v>
      </c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</row>
    <row r="43" spans="1:65" ht="19.5" customHeight="1">
      <c r="A43" s="557"/>
      <c r="B43" s="580"/>
      <c r="C43" s="600" t="s">
        <v>183</v>
      </c>
      <c r="D43" s="615" t="s">
        <v>186</v>
      </c>
      <c r="E43" s="600" t="s">
        <v>100</v>
      </c>
      <c r="F43" s="600" t="s">
        <v>189</v>
      </c>
      <c r="G43" s="600" t="s">
        <v>100</v>
      </c>
      <c r="H43" s="658"/>
      <c r="I43" s="658"/>
      <c r="J43" s="658"/>
      <c r="K43" s="658"/>
      <c r="L43" s="699"/>
      <c r="M43" s="593"/>
      <c r="N43" s="593"/>
      <c r="O43" s="593"/>
      <c r="P43" s="593"/>
      <c r="Q43" s="723"/>
      <c r="R43" s="723"/>
      <c r="S43" s="736"/>
      <c r="T43" s="723"/>
      <c r="U43" s="723"/>
      <c r="V43" s="723"/>
      <c r="W43" s="723"/>
      <c r="X43" s="743"/>
      <c r="Y43" s="743"/>
      <c r="Z43" s="743"/>
      <c r="AA43" s="723"/>
      <c r="AB43" s="593"/>
      <c r="AC43" s="787"/>
      <c r="AD43" s="787"/>
      <c r="AE43" s="658"/>
      <c r="AF43" s="807"/>
      <c r="AG43" s="813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</row>
    <row r="44" spans="1:65" ht="19.5" customHeight="1">
      <c r="A44" s="557"/>
      <c r="B44" s="580"/>
      <c r="C44" s="600" t="s">
        <v>191</v>
      </c>
      <c r="D44" s="615" t="s">
        <v>100</v>
      </c>
      <c r="E44" s="600" t="s">
        <v>194</v>
      </c>
      <c r="F44" s="600">
        <v>89</v>
      </c>
      <c r="G44" s="600" t="s">
        <v>194</v>
      </c>
      <c r="H44" s="658"/>
      <c r="I44" s="658"/>
      <c r="J44" s="658"/>
      <c r="K44" s="658"/>
      <c r="L44" s="699"/>
      <c r="M44" s="593"/>
      <c r="N44" s="593"/>
      <c r="O44" s="593"/>
      <c r="P44" s="593"/>
      <c r="Q44" s="723"/>
      <c r="R44" s="723"/>
      <c r="S44" s="736"/>
      <c r="T44" s="723"/>
      <c r="U44" s="723"/>
      <c r="V44" s="723"/>
      <c r="W44" s="723"/>
      <c r="X44" s="743"/>
      <c r="Y44" s="743"/>
      <c r="Z44" s="743"/>
      <c r="AA44" s="723"/>
      <c r="AB44" s="593"/>
      <c r="AC44" s="787"/>
      <c r="AD44" s="787"/>
      <c r="AE44" s="658"/>
      <c r="AF44" s="807"/>
      <c r="AG44" s="813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</row>
    <row r="45" spans="1:65" ht="19.5" customHeight="1">
      <c r="A45" s="557"/>
      <c r="B45" s="581"/>
      <c r="C45" s="601"/>
      <c r="D45" s="602"/>
      <c r="E45" s="600" t="s">
        <v>145</v>
      </c>
      <c r="F45" s="600" t="s">
        <v>100</v>
      </c>
      <c r="G45" s="600" t="s">
        <v>66</v>
      </c>
      <c r="H45" s="658"/>
      <c r="I45" s="658"/>
      <c r="J45" s="658"/>
      <c r="K45" s="658"/>
      <c r="L45" s="699"/>
      <c r="M45" s="593"/>
      <c r="N45" s="593"/>
      <c r="O45" s="593"/>
      <c r="P45" s="593"/>
      <c r="Q45" s="723"/>
      <c r="R45" s="723"/>
      <c r="S45" s="736"/>
      <c r="T45" s="723"/>
      <c r="U45" s="723"/>
      <c r="V45" s="723"/>
      <c r="W45" s="723"/>
      <c r="X45" s="743"/>
      <c r="Y45" s="743"/>
      <c r="Z45" s="743"/>
      <c r="AA45" s="723"/>
      <c r="AB45" s="593"/>
      <c r="AC45" s="787"/>
      <c r="AD45" s="787"/>
      <c r="AE45" s="658"/>
      <c r="AF45" s="807"/>
      <c r="AG45" s="813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</row>
    <row r="46" spans="1:65" ht="19.5" customHeight="1">
      <c r="A46" s="557"/>
      <c r="B46" s="581"/>
      <c r="C46" s="601" t="s">
        <v>100</v>
      </c>
      <c r="D46" s="604" t="s">
        <v>195</v>
      </c>
      <c r="E46" s="600"/>
      <c r="F46" s="600"/>
      <c r="G46" s="600"/>
      <c r="H46" s="658"/>
      <c r="I46" s="658"/>
      <c r="J46" s="658"/>
      <c r="K46" s="658"/>
      <c r="L46" s="699"/>
      <c r="M46" s="593"/>
      <c r="N46" s="593"/>
      <c r="O46" s="593"/>
      <c r="P46" s="593"/>
      <c r="Q46" s="723"/>
      <c r="R46" s="723"/>
      <c r="S46" s="736"/>
      <c r="T46" s="723"/>
      <c r="U46" s="723"/>
      <c r="V46" s="723"/>
      <c r="W46" s="723"/>
      <c r="X46" s="743"/>
      <c r="Y46" s="743"/>
      <c r="Z46" s="743"/>
      <c r="AA46" s="723"/>
      <c r="AB46" s="593"/>
      <c r="AC46" s="787"/>
      <c r="AD46" s="787"/>
      <c r="AE46" s="658"/>
      <c r="AF46" s="807"/>
      <c r="AG46" s="791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8"/>
    </row>
    <row r="47" spans="1:65" ht="19.5" customHeight="1">
      <c r="A47" s="557"/>
      <c r="B47" s="582"/>
      <c r="C47" s="602"/>
      <c r="D47" s="604" t="s">
        <v>6</v>
      </c>
      <c r="E47" s="632"/>
      <c r="F47" s="632"/>
      <c r="G47" s="632"/>
      <c r="H47" s="658"/>
      <c r="I47" s="658"/>
      <c r="J47" s="658"/>
      <c r="K47" s="658"/>
      <c r="L47" s="699"/>
      <c r="M47" s="593"/>
      <c r="N47" s="593"/>
      <c r="O47" s="593"/>
      <c r="P47" s="593"/>
      <c r="Q47" s="723"/>
      <c r="R47" s="723"/>
      <c r="S47" s="737"/>
      <c r="T47" s="723"/>
      <c r="U47" s="723"/>
      <c r="V47" s="723"/>
      <c r="W47" s="723"/>
      <c r="X47" s="743"/>
      <c r="Y47" s="743"/>
      <c r="Z47" s="743"/>
      <c r="AA47" s="723"/>
      <c r="AB47" s="593"/>
      <c r="AC47" s="787"/>
      <c r="AD47" s="787"/>
      <c r="AE47" s="658"/>
      <c r="AF47" s="777" t="s">
        <v>197</v>
      </c>
      <c r="AG47" s="791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18"/>
    </row>
    <row r="48" spans="1:65" ht="19.5" customHeight="1">
      <c r="A48" s="558"/>
      <c r="B48" s="575" t="s">
        <v>199</v>
      </c>
      <c r="C48" s="596" t="s">
        <v>200</v>
      </c>
      <c r="D48" s="596">
        <v>100</v>
      </c>
      <c r="E48" s="632"/>
      <c r="F48" s="632"/>
      <c r="G48" s="632"/>
      <c r="H48" s="614"/>
      <c r="I48" s="614"/>
      <c r="J48" s="614"/>
      <c r="K48" s="614"/>
      <c r="L48" s="700"/>
      <c r="M48" s="599"/>
      <c r="N48" s="599"/>
      <c r="O48" s="599"/>
      <c r="P48" s="599"/>
      <c r="Q48" s="724"/>
      <c r="R48" s="724"/>
      <c r="S48" s="737"/>
      <c r="T48" s="724"/>
      <c r="U48" s="724"/>
      <c r="V48" s="724"/>
      <c r="W48" s="724"/>
      <c r="X48" s="744"/>
      <c r="Y48" s="744"/>
      <c r="Z48" s="744"/>
      <c r="AA48" s="724"/>
      <c r="AB48" s="599"/>
      <c r="AC48" s="773" t="s">
        <v>18</v>
      </c>
      <c r="AD48" s="773" t="s">
        <v>201</v>
      </c>
      <c r="AE48" s="773" t="s">
        <v>35</v>
      </c>
      <c r="AF48" s="50" t="s">
        <v>53</v>
      </c>
      <c r="AG48" s="792" t="s">
        <v>36</v>
      </c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</row>
    <row r="49" spans="1:65" s="73" customFormat="1" ht="19.5" customHeight="1">
      <c r="A49" s="160" t="s">
        <v>71</v>
      </c>
      <c r="B49" s="118">
        <v>413</v>
      </c>
      <c r="C49" s="32">
        <v>393</v>
      </c>
      <c r="D49" s="616">
        <f>C49/B49*100</f>
        <v>95.157384987893465</v>
      </c>
      <c r="E49" s="41">
        <v>33</v>
      </c>
      <c r="F49" s="32">
        <v>326</v>
      </c>
      <c r="G49" s="41">
        <v>34</v>
      </c>
      <c r="H49" s="32">
        <v>326</v>
      </c>
      <c r="I49" s="41">
        <v>57</v>
      </c>
      <c r="J49" s="41">
        <v>1</v>
      </c>
      <c r="K49" s="41">
        <v>61</v>
      </c>
      <c r="L49" s="701">
        <v>25</v>
      </c>
      <c r="M49" s="41">
        <v>0</v>
      </c>
      <c r="N49" s="41">
        <v>0</v>
      </c>
      <c r="O49" s="41">
        <v>0</v>
      </c>
      <c r="P49" s="41">
        <v>5</v>
      </c>
      <c r="Q49" s="41">
        <v>1</v>
      </c>
      <c r="R49" s="41">
        <v>29</v>
      </c>
      <c r="S49" s="41">
        <v>2</v>
      </c>
      <c r="T49" s="41">
        <v>2</v>
      </c>
      <c r="U49" s="41">
        <v>1</v>
      </c>
      <c r="V49" s="41">
        <v>19</v>
      </c>
      <c r="W49" s="41">
        <v>0</v>
      </c>
      <c r="X49" s="41">
        <v>3</v>
      </c>
      <c r="Y49" s="41">
        <v>13</v>
      </c>
      <c r="Z49" s="41">
        <v>0</v>
      </c>
      <c r="AA49" s="41">
        <v>0</v>
      </c>
      <c r="AB49" s="41">
        <v>3</v>
      </c>
      <c r="AC49" s="32">
        <v>393</v>
      </c>
      <c r="AD49" s="32">
        <v>81</v>
      </c>
      <c r="AE49" s="32">
        <v>246</v>
      </c>
      <c r="AF49" s="808">
        <f>AD49/AC49*100</f>
        <v>20.610687022900763</v>
      </c>
      <c r="AG49" s="814">
        <f>AE49/AC49</f>
        <v>0.62595419847328249</v>
      </c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</row>
    <row r="50" spans="1:65" s="73" customFormat="1" ht="19.5" customHeight="1">
      <c r="A50" s="78">
        <v>26</v>
      </c>
      <c r="B50" s="121">
        <v>404</v>
      </c>
      <c r="C50" s="128">
        <v>390</v>
      </c>
      <c r="D50" s="617">
        <f>C50/B50*100</f>
        <v>96.534653465346537</v>
      </c>
      <c r="E50" s="132">
        <v>39</v>
      </c>
      <c r="F50" s="128">
        <v>307</v>
      </c>
      <c r="G50" s="132">
        <v>44</v>
      </c>
      <c r="H50" s="128">
        <v>265</v>
      </c>
      <c r="I50" s="132">
        <v>51</v>
      </c>
      <c r="J50" s="132">
        <v>4</v>
      </c>
      <c r="K50" s="132">
        <v>70</v>
      </c>
      <c r="L50" s="641">
        <v>18</v>
      </c>
      <c r="M50" s="132">
        <v>0</v>
      </c>
      <c r="N50" s="132">
        <v>0</v>
      </c>
      <c r="O50" s="132">
        <v>0</v>
      </c>
      <c r="P50" s="132">
        <v>5</v>
      </c>
      <c r="Q50" s="132">
        <v>0</v>
      </c>
      <c r="R50" s="132">
        <v>24</v>
      </c>
      <c r="S50" s="132">
        <v>3</v>
      </c>
      <c r="T50" s="132">
        <v>4</v>
      </c>
      <c r="U50" s="132">
        <v>5</v>
      </c>
      <c r="V50" s="132">
        <v>35</v>
      </c>
      <c r="W50" s="132">
        <v>0</v>
      </c>
      <c r="X50" s="132">
        <v>4</v>
      </c>
      <c r="Y50" s="132">
        <v>14</v>
      </c>
      <c r="Z50" s="132">
        <v>2</v>
      </c>
      <c r="AA50" s="132">
        <v>1</v>
      </c>
      <c r="AB50" s="132">
        <v>50</v>
      </c>
      <c r="AC50" s="128">
        <v>390</v>
      </c>
      <c r="AD50" s="128">
        <v>84</v>
      </c>
      <c r="AE50" s="128">
        <v>227</v>
      </c>
      <c r="AF50" s="809">
        <f>AD50/AC50*100</f>
        <v>21.53846153846154</v>
      </c>
      <c r="AG50" s="815">
        <f>AE50/AC50</f>
        <v>0.58205128205128209</v>
      </c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</row>
    <row r="51" spans="1:65" s="73" customFormat="1" ht="19.5" customHeight="1">
      <c r="A51" s="560">
        <v>27</v>
      </c>
      <c r="B51" s="122">
        <v>402</v>
      </c>
      <c r="C51" s="129">
        <v>386</v>
      </c>
      <c r="D51" s="618">
        <v>96</v>
      </c>
      <c r="E51" s="133">
        <v>42</v>
      </c>
      <c r="F51" s="129">
        <v>307</v>
      </c>
      <c r="G51" s="133">
        <v>37</v>
      </c>
      <c r="H51" s="129">
        <v>274</v>
      </c>
      <c r="I51" s="133">
        <v>49</v>
      </c>
      <c r="J51" s="133">
        <v>8</v>
      </c>
      <c r="K51" s="133">
        <v>55</v>
      </c>
      <c r="L51" s="702">
        <v>22</v>
      </c>
      <c r="M51" s="133">
        <v>0</v>
      </c>
      <c r="N51" s="133">
        <v>0</v>
      </c>
      <c r="O51" s="133">
        <v>0</v>
      </c>
      <c r="P51" s="133">
        <v>6</v>
      </c>
      <c r="Q51" s="133">
        <v>3</v>
      </c>
      <c r="R51" s="133">
        <v>26</v>
      </c>
      <c r="S51" s="133">
        <v>5</v>
      </c>
      <c r="T51" s="133">
        <v>8</v>
      </c>
      <c r="U51" s="133">
        <v>1</v>
      </c>
      <c r="V51" s="133">
        <v>18</v>
      </c>
      <c r="W51" s="133">
        <v>0</v>
      </c>
      <c r="X51" s="133">
        <v>2</v>
      </c>
      <c r="Y51" s="133">
        <v>13</v>
      </c>
      <c r="Z51" s="133">
        <v>2</v>
      </c>
      <c r="AA51" s="133">
        <v>4</v>
      </c>
      <c r="AB51" s="133">
        <v>49</v>
      </c>
      <c r="AC51" s="129">
        <v>386</v>
      </c>
      <c r="AD51" s="129">
        <v>78</v>
      </c>
      <c r="AE51" s="129">
        <v>243</v>
      </c>
      <c r="AF51" s="810">
        <v>20.2</v>
      </c>
      <c r="AG51" s="816">
        <v>0.6</v>
      </c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</row>
    <row r="52" spans="1:65" s="73" customFormat="1" ht="19.5" customHeight="1">
      <c r="A52" s="306">
        <v>28</v>
      </c>
      <c r="B52" s="120">
        <v>405</v>
      </c>
      <c r="C52" s="127">
        <v>391</v>
      </c>
      <c r="D52" s="619">
        <v>96.5</v>
      </c>
      <c r="E52" s="131">
        <v>33</v>
      </c>
      <c r="F52" s="127">
        <v>322</v>
      </c>
      <c r="G52" s="131">
        <v>36</v>
      </c>
      <c r="H52" s="127">
        <v>285</v>
      </c>
      <c r="I52" s="131">
        <v>45</v>
      </c>
      <c r="J52" s="131">
        <v>5</v>
      </c>
      <c r="K52" s="131">
        <v>56</v>
      </c>
      <c r="L52" s="640">
        <v>25</v>
      </c>
      <c r="M52" s="131">
        <v>0</v>
      </c>
      <c r="N52" s="131">
        <v>0</v>
      </c>
      <c r="O52" s="131">
        <v>0</v>
      </c>
      <c r="P52" s="131">
        <v>5</v>
      </c>
      <c r="Q52" s="131">
        <v>3</v>
      </c>
      <c r="R52" s="131">
        <v>23</v>
      </c>
      <c r="S52" s="131">
        <v>5</v>
      </c>
      <c r="T52" s="131">
        <v>7</v>
      </c>
      <c r="U52" s="131">
        <v>1</v>
      </c>
      <c r="V52" s="131">
        <v>15</v>
      </c>
      <c r="W52" s="131">
        <v>0</v>
      </c>
      <c r="X52" s="131">
        <v>5</v>
      </c>
      <c r="Y52" s="131">
        <v>19</v>
      </c>
      <c r="Z52" s="131">
        <v>2</v>
      </c>
      <c r="AA52" s="131">
        <v>4</v>
      </c>
      <c r="AB52" s="131">
        <v>42</v>
      </c>
      <c r="AC52" s="127">
        <v>389</v>
      </c>
      <c r="AD52" s="127">
        <v>51</v>
      </c>
      <c r="AE52" s="127">
        <v>122</v>
      </c>
      <c r="AF52" s="607">
        <v>13.1</v>
      </c>
      <c r="AG52" s="796">
        <v>0.3</v>
      </c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</row>
    <row r="53" spans="1:65" s="73" customFormat="1" ht="19.5" customHeight="1">
      <c r="A53" s="306">
        <v>29</v>
      </c>
      <c r="B53" s="120">
        <v>400</v>
      </c>
      <c r="C53" s="127">
        <v>391</v>
      </c>
      <c r="D53" s="619">
        <v>97.8</v>
      </c>
      <c r="E53" s="131">
        <v>38</v>
      </c>
      <c r="F53" s="127">
        <v>321</v>
      </c>
      <c r="G53" s="131">
        <v>32</v>
      </c>
      <c r="H53" s="127">
        <v>260</v>
      </c>
      <c r="I53" s="131">
        <v>62</v>
      </c>
      <c r="J53" s="131">
        <v>4</v>
      </c>
      <c r="K53" s="131">
        <v>65</v>
      </c>
      <c r="L53" s="640">
        <v>26</v>
      </c>
      <c r="M53" s="131">
        <v>0</v>
      </c>
      <c r="N53" s="131">
        <v>0</v>
      </c>
      <c r="O53" s="131">
        <v>0</v>
      </c>
      <c r="P53" s="131">
        <v>5</v>
      </c>
      <c r="Q53" s="131">
        <v>0</v>
      </c>
      <c r="R53" s="131">
        <v>32</v>
      </c>
      <c r="S53" s="131">
        <v>4</v>
      </c>
      <c r="T53" s="131">
        <v>6</v>
      </c>
      <c r="U53" s="131">
        <v>5</v>
      </c>
      <c r="V53" s="131">
        <v>13</v>
      </c>
      <c r="W53" s="131">
        <v>0</v>
      </c>
      <c r="X53" s="131">
        <v>2</v>
      </c>
      <c r="Y53" s="131">
        <v>24</v>
      </c>
      <c r="Z53" s="131">
        <v>1</v>
      </c>
      <c r="AA53" s="131">
        <v>6</v>
      </c>
      <c r="AB53" s="131">
        <v>57</v>
      </c>
      <c r="AC53" s="127">
        <v>391</v>
      </c>
      <c r="AD53" s="127">
        <v>49</v>
      </c>
      <c r="AE53" s="127">
        <v>154</v>
      </c>
      <c r="AF53" s="607">
        <v>12.5</v>
      </c>
      <c r="AG53" s="796">
        <v>0.4</v>
      </c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</row>
    <row r="54" spans="1:65" s="73" customFormat="1" ht="19.5" customHeight="1">
      <c r="A54" s="306">
        <v>30</v>
      </c>
      <c r="B54" s="120">
        <v>380</v>
      </c>
      <c r="C54" s="127">
        <v>369</v>
      </c>
      <c r="D54" s="619">
        <v>97.1</v>
      </c>
      <c r="E54" s="131">
        <v>38</v>
      </c>
      <c r="F54" s="127">
        <v>287</v>
      </c>
      <c r="G54" s="131">
        <v>44</v>
      </c>
      <c r="H54" s="127">
        <v>264</v>
      </c>
      <c r="I54" s="131">
        <v>59</v>
      </c>
      <c r="J54" s="131">
        <v>7</v>
      </c>
      <c r="K54" s="131">
        <v>39</v>
      </c>
      <c r="L54" s="640">
        <v>20</v>
      </c>
      <c r="M54" s="131">
        <v>0</v>
      </c>
      <c r="N54" s="131">
        <v>0</v>
      </c>
      <c r="O54" s="131">
        <v>0</v>
      </c>
      <c r="P54" s="131">
        <v>8</v>
      </c>
      <c r="Q54" s="131">
        <v>2</v>
      </c>
      <c r="R54" s="131">
        <v>17</v>
      </c>
      <c r="S54" s="131">
        <v>3</v>
      </c>
      <c r="T54" s="131">
        <v>11</v>
      </c>
      <c r="U54" s="131">
        <v>0</v>
      </c>
      <c r="V54" s="131">
        <v>17</v>
      </c>
      <c r="W54" s="131">
        <v>0</v>
      </c>
      <c r="X54" s="131">
        <v>4</v>
      </c>
      <c r="Y54" s="131">
        <v>16</v>
      </c>
      <c r="Z54" s="131">
        <v>0</v>
      </c>
      <c r="AA54" s="131">
        <v>10</v>
      </c>
      <c r="AB54" s="131">
        <v>43</v>
      </c>
      <c r="AC54" s="127">
        <v>369</v>
      </c>
      <c r="AD54" s="127">
        <v>56</v>
      </c>
      <c r="AE54" s="127">
        <v>199</v>
      </c>
      <c r="AF54" s="607">
        <v>15.2</v>
      </c>
      <c r="AG54" s="796">
        <v>0.5</v>
      </c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</row>
    <row r="55" spans="1:65" s="73" customFormat="1" ht="19.5" customHeight="1">
      <c r="A55" s="306" t="s">
        <v>167</v>
      </c>
      <c r="B55" s="120">
        <v>379</v>
      </c>
      <c r="C55" s="127">
        <v>365</v>
      </c>
      <c r="D55" s="619">
        <v>96.3</v>
      </c>
      <c r="E55" s="131">
        <v>45</v>
      </c>
      <c r="F55" s="127">
        <v>288</v>
      </c>
      <c r="G55" s="131">
        <v>32</v>
      </c>
      <c r="H55" s="127">
        <v>278</v>
      </c>
      <c r="I55" s="131">
        <v>34</v>
      </c>
      <c r="J55" s="131">
        <v>9</v>
      </c>
      <c r="K55" s="131">
        <v>44</v>
      </c>
      <c r="L55" s="640">
        <v>15</v>
      </c>
      <c r="M55" s="131">
        <v>0</v>
      </c>
      <c r="N55" s="131">
        <v>0</v>
      </c>
      <c r="O55" s="131">
        <v>0</v>
      </c>
      <c r="P55" s="131">
        <v>5</v>
      </c>
      <c r="Q55" s="131">
        <v>0</v>
      </c>
      <c r="R55" s="131">
        <v>16</v>
      </c>
      <c r="S55" s="131">
        <v>3</v>
      </c>
      <c r="T55" s="131">
        <v>4</v>
      </c>
      <c r="U55" s="131">
        <v>4</v>
      </c>
      <c r="V55" s="131">
        <v>13</v>
      </c>
      <c r="W55" s="131">
        <v>0</v>
      </c>
      <c r="X55" s="131">
        <v>4</v>
      </c>
      <c r="Y55" s="131">
        <v>12</v>
      </c>
      <c r="Z55" s="131">
        <v>2</v>
      </c>
      <c r="AA55" s="131">
        <v>12</v>
      </c>
      <c r="AB55" s="131">
        <v>29</v>
      </c>
      <c r="AC55" s="127">
        <v>365</v>
      </c>
      <c r="AD55" s="127">
        <v>25</v>
      </c>
      <c r="AE55" s="127">
        <v>99</v>
      </c>
      <c r="AF55" s="607">
        <v>6.8</v>
      </c>
      <c r="AG55" s="796">
        <v>0.3</v>
      </c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</row>
    <row r="56" spans="1:65" s="73" customFormat="1" ht="19.5" customHeight="1">
      <c r="A56" s="180">
        <v>2</v>
      </c>
      <c r="B56" s="123">
        <v>381</v>
      </c>
      <c r="C56" s="598">
        <v>369</v>
      </c>
      <c r="D56" s="620">
        <v>96.9</v>
      </c>
      <c r="E56" s="529">
        <v>34</v>
      </c>
      <c r="F56" s="598">
        <v>291</v>
      </c>
      <c r="G56" s="529">
        <v>44</v>
      </c>
      <c r="H56" s="598">
        <v>290</v>
      </c>
      <c r="I56" s="529">
        <v>31</v>
      </c>
      <c r="J56" s="529">
        <v>5</v>
      </c>
      <c r="K56" s="529">
        <v>43</v>
      </c>
      <c r="L56" s="703">
        <v>20</v>
      </c>
      <c r="M56" s="529">
        <v>0</v>
      </c>
      <c r="N56" s="529">
        <v>0</v>
      </c>
      <c r="O56" s="529">
        <v>0</v>
      </c>
      <c r="P56" s="529">
        <v>4</v>
      </c>
      <c r="Q56" s="529">
        <v>1</v>
      </c>
      <c r="R56" s="529">
        <v>10</v>
      </c>
      <c r="S56" s="529">
        <v>5</v>
      </c>
      <c r="T56" s="529">
        <v>10</v>
      </c>
      <c r="U56" s="529">
        <v>2</v>
      </c>
      <c r="V56" s="529">
        <v>11</v>
      </c>
      <c r="W56" s="529">
        <v>0</v>
      </c>
      <c r="X56" s="529">
        <v>4</v>
      </c>
      <c r="Y56" s="529">
        <v>12</v>
      </c>
      <c r="Z56" s="529">
        <v>1</v>
      </c>
      <c r="AA56" s="529">
        <v>3</v>
      </c>
      <c r="AB56" s="529">
        <v>27</v>
      </c>
      <c r="AC56" s="598">
        <v>369</v>
      </c>
      <c r="AD56" s="598">
        <v>44</v>
      </c>
      <c r="AE56" s="598">
        <v>109</v>
      </c>
      <c r="AF56" s="781">
        <v>11.9</v>
      </c>
      <c r="AG56" s="817">
        <v>0.3</v>
      </c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</row>
    <row r="57" spans="1:65" s="73" customFormat="1" ht="19.5" customHeight="1">
      <c r="A57" s="312">
        <v>3</v>
      </c>
      <c r="B57" s="568">
        <v>343</v>
      </c>
      <c r="C57" s="591">
        <v>334</v>
      </c>
      <c r="D57" s="621">
        <v>97.4</v>
      </c>
      <c r="E57" s="525">
        <v>36</v>
      </c>
      <c r="F57" s="591">
        <v>253</v>
      </c>
      <c r="G57" s="525">
        <v>45</v>
      </c>
      <c r="H57" s="591">
        <v>245</v>
      </c>
      <c r="I57" s="525">
        <v>41</v>
      </c>
      <c r="J57" s="525">
        <v>7</v>
      </c>
      <c r="K57" s="525">
        <v>41</v>
      </c>
      <c r="L57" s="642">
        <v>18</v>
      </c>
      <c r="M57" s="525">
        <v>0</v>
      </c>
      <c r="N57" s="525">
        <v>0</v>
      </c>
      <c r="O57" s="525">
        <v>0</v>
      </c>
      <c r="P57" s="525">
        <v>3</v>
      </c>
      <c r="Q57" s="525">
        <v>0</v>
      </c>
      <c r="R57" s="525">
        <v>17</v>
      </c>
      <c r="S57" s="525">
        <v>2</v>
      </c>
      <c r="T57" s="525">
        <v>6</v>
      </c>
      <c r="U57" s="525">
        <v>0</v>
      </c>
      <c r="V57" s="525">
        <v>11</v>
      </c>
      <c r="W57" s="525">
        <v>0</v>
      </c>
      <c r="X57" s="525">
        <v>0</v>
      </c>
      <c r="Y57" s="525">
        <v>11</v>
      </c>
      <c r="Z57" s="525">
        <v>0</v>
      </c>
      <c r="AA57" s="525">
        <v>5</v>
      </c>
      <c r="AB57" s="525">
        <v>50</v>
      </c>
      <c r="AC57" s="591">
        <v>333</v>
      </c>
      <c r="AD57" s="591">
        <v>39</v>
      </c>
      <c r="AE57" s="591">
        <v>108</v>
      </c>
      <c r="AF57" s="783">
        <v>11.7</v>
      </c>
      <c r="AG57" s="818">
        <v>0.3</v>
      </c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</row>
    <row r="58" spans="1:65" s="73" customFormat="1" ht="19.5" customHeight="1">
      <c r="A58" s="312">
        <v>4</v>
      </c>
      <c r="B58" s="568">
        <v>347</v>
      </c>
      <c r="C58" s="591">
        <v>333</v>
      </c>
      <c r="D58" s="621">
        <v>96</v>
      </c>
      <c r="E58" s="525">
        <v>32</v>
      </c>
      <c r="F58" s="591">
        <v>256</v>
      </c>
      <c r="G58" s="525">
        <v>45</v>
      </c>
      <c r="H58" s="591">
        <v>208</v>
      </c>
      <c r="I58" s="525">
        <v>54</v>
      </c>
      <c r="J58" s="525">
        <v>29</v>
      </c>
      <c r="K58" s="525">
        <v>42</v>
      </c>
      <c r="L58" s="642">
        <v>23</v>
      </c>
      <c r="M58" s="525">
        <v>0</v>
      </c>
      <c r="N58" s="525">
        <v>0</v>
      </c>
      <c r="O58" s="525">
        <v>0</v>
      </c>
      <c r="P58" s="525">
        <v>31</v>
      </c>
      <c r="Q58" s="525">
        <v>1</v>
      </c>
      <c r="R58" s="525">
        <v>11</v>
      </c>
      <c r="S58" s="525">
        <v>2</v>
      </c>
      <c r="T58" s="525">
        <v>3</v>
      </c>
      <c r="U58" s="525">
        <v>1</v>
      </c>
      <c r="V58" s="525">
        <v>11</v>
      </c>
      <c r="W58" s="525">
        <v>0</v>
      </c>
      <c r="X58" s="525">
        <v>0</v>
      </c>
      <c r="Y58" s="525">
        <v>17</v>
      </c>
      <c r="Z58" s="525">
        <v>0</v>
      </c>
      <c r="AA58" s="525">
        <v>6</v>
      </c>
      <c r="AB58" s="525">
        <v>66</v>
      </c>
      <c r="AC58" s="591">
        <v>333</v>
      </c>
      <c r="AD58" s="591">
        <v>27</v>
      </c>
      <c r="AE58" s="591">
        <v>87</v>
      </c>
      <c r="AF58" s="783">
        <v>8.1</v>
      </c>
      <c r="AG58" s="818">
        <v>0.3</v>
      </c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</row>
    <row r="59" spans="1:65" s="73" customFormat="1" ht="19.5" customHeight="1">
      <c r="A59" s="164">
        <v>5</v>
      </c>
      <c r="B59" s="119">
        <v>274</v>
      </c>
      <c r="C59" s="126">
        <v>276</v>
      </c>
      <c r="D59" s="622">
        <v>100.7</v>
      </c>
      <c r="E59" s="130">
        <v>32</v>
      </c>
      <c r="F59" s="126">
        <v>216</v>
      </c>
      <c r="G59" s="130">
        <v>28</v>
      </c>
      <c r="H59" s="126">
        <v>212</v>
      </c>
      <c r="I59" s="130">
        <v>16</v>
      </c>
      <c r="J59" s="130">
        <v>37</v>
      </c>
      <c r="K59" s="130">
        <v>11</v>
      </c>
      <c r="L59" s="636">
        <v>15</v>
      </c>
      <c r="M59" s="130">
        <v>0</v>
      </c>
      <c r="N59" s="130">
        <v>0</v>
      </c>
      <c r="O59" s="130">
        <v>0</v>
      </c>
      <c r="P59" s="130">
        <v>33</v>
      </c>
      <c r="Q59" s="130">
        <v>0</v>
      </c>
      <c r="R59" s="130">
        <v>8</v>
      </c>
      <c r="S59" s="130">
        <v>2</v>
      </c>
      <c r="T59" s="130">
        <v>3</v>
      </c>
      <c r="U59" s="130">
        <v>4</v>
      </c>
      <c r="V59" s="130">
        <v>0</v>
      </c>
      <c r="W59" s="130">
        <v>0</v>
      </c>
      <c r="X59" s="130">
        <v>1</v>
      </c>
      <c r="Y59" s="130">
        <v>4</v>
      </c>
      <c r="Z59" s="130">
        <v>0</v>
      </c>
      <c r="AA59" s="130">
        <v>0</v>
      </c>
      <c r="AB59" s="130">
        <v>21</v>
      </c>
      <c r="AC59" s="126">
        <v>275</v>
      </c>
      <c r="AD59" s="126">
        <v>21</v>
      </c>
      <c r="AE59" s="126">
        <v>67</v>
      </c>
      <c r="AF59" s="605">
        <v>7.63</v>
      </c>
      <c r="AG59" s="793">
        <v>0.24</v>
      </c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</row>
    <row r="60" spans="1:65" s="73" customFormat="1" ht="19.5" customHeight="1">
      <c r="A60" s="79">
        <v>6</v>
      </c>
      <c r="B60" s="570">
        <v>279</v>
      </c>
      <c r="C60" s="578">
        <v>275</v>
      </c>
      <c r="D60" s="623">
        <v>98.6</v>
      </c>
      <c r="E60" s="630">
        <v>27</v>
      </c>
      <c r="F60" s="578">
        <v>217</v>
      </c>
      <c r="G60" s="630">
        <v>31</v>
      </c>
      <c r="H60" s="578">
        <v>176</v>
      </c>
      <c r="I60" s="630">
        <v>40</v>
      </c>
      <c r="J60" s="630">
        <v>31</v>
      </c>
      <c r="K60" s="630">
        <v>28</v>
      </c>
      <c r="L60" s="644">
        <v>17</v>
      </c>
      <c r="M60" s="630">
        <v>0</v>
      </c>
      <c r="N60" s="630">
        <v>0</v>
      </c>
      <c r="O60" s="630">
        <v>0</v>
      </c>
      <c r="P60" s="630">
        <v>32</v>
      </c>
      <c r="Q60" s="630">
        <v>0</v>
      </c>
      <c r="R60" s="630">
        <v>4</v>
      </c>
      <c r="S60" s="630">
        <v>2</v>
      </c>
      <c r="T60" s="630">
        <v>2</v>
      </c>
      <c r="U60" s="630">
        <v>1</v>
      </c>
      <c r="V60" s="630">
        <v>3</v>
      </c>
      <c r="W60" s="630">
        <v>0</v>
      </c>
      <c r="X60" s="630">
        <v>3</v>
      </c>
      <c r="Y60" s="630">
        <v>15</v>
      </c>
      <c r="Z60" s="630">
        <v>1</v>
      </c>
      <c r="AA60" s="630">
        <v>5</v>
      </c>
      <c r="AB60" s="630">
        <v>20</v>
      </c>
      <c r="AC60" s="578">
        <v>275</v>
      </c>
      <c r="AD60" s="578">
        <v>22</v>
      </c>
      <c r="AE60" s="578">
        <v>65</v>
      </c>
      <c r="AF60" s="784">
        <v>8</v>
      </c>
      <c r="AG60" s="819">
        <v>0.2</v>
      </c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</row>
    <row r="61" spans="1:65" s="73" customFormat="1" ht="19.5" customHeight="1">
      <c r="A61" s="7"/>
      <c r="B61" s="583"/>
      <c r="C61" s="583"/>
      <c r="D61" s="583"/>
      <c r="E61" s="583"/>
      <c r="F61" s="583"/>
      <c r="G61" s="583"/>
      <c r="H61" s="583"/>
      <c r="I61" s="583"/>
      <c r="J61" s="583"/>
      <c r="K61" s="583"/>
      <c r="L61" s="583"/>
      <c r="M61" s="583"/>
      <c r="N61" s="583"/>
      <c r="O61" s="583"/>
      <c r="P61" s="583"/>
      <c r="Q61" s="583"/>
      <c r="R61" s="730"/>
      <c r="S61" s="730"/>
      <c r="T61" s="7"/>
      <c r="U61" s="3"/>
      <c r="V61" s="3"/>
      <c r="W61" s="3"/>
      <c r="X61" s="3"/>
      <c r="Y61" s="3"/>
      <c r="Z61" s="3"/>
      <c r="AA61" s="3"/>
      <c r="AB61" s="3"/>
      <c r="AC61" s="3"/>
      <c r="AD61" s="138" t="s">
        <v>152</v>
      </c>
      <c r="AE61" s="138"/>
      <c r="AF61" s="138"/>
      <c r="AG61" s="138"/>
    </row>
    <row r="62" spans="1:65" ht="16.5" customHeight="1">
      <c r="A62" s="561"/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</row>
    <row r="63" spans="1:65" ht="12">
      <c r="A63" s="562"/>
      <c r="B63" s="584"/>
      <c r="C63" s="584"/>
      <c r="D63" s="584"/>
      <c r="E63" s="584"/>
      <c r="F63" s="647"/>
      <c r="G63" s="647"/>
      <c r="H63" s="584"/>
      <c r="I63" s="584"/>
      <c r="J63" s="584"/>
      <c r="K63" s="584"/>
      <c r="L63" s="647"/>
      <c r="M63" s="647"/>
      <c r="N63" s="721"/>
      <c r="O63" s="716"/>
      <c r="P63" s="716"/>
      <c r="Q63" s="725"/>
      <c r="R63" s="218"/>
      <c r="S63" s="218"/>
    </row>
    <row r="64" spans="1:65" ht="12">
      <c r="A64" s="562"/>
      <c r="B64" s="584"/>
      <c r="C64" s="584"/>
      <c r="D64" s="584"/>
      <c r="E64" s="584"/>
      <c r="F64" s="647"/>
      <c r="G64" s="647"/>
      <c r="H64" s="584"/>
      <c r="I64" s="584"/>
      <c r="J64" s="584"/>
      <c r="K64" s="584"/>
      <c r="L64" s="647"/>
      <c r="M64" s="647"/>
      <c r="N64" s="721"/>
      <c r="O64" s="716"/>
      <c r="P64" s="716"/>
      <c r="Q64" s="725"/>
      <c r="R64" s="218"/>
      <c r="S64" s="218"/>
    </row>
    <row r="65" spans="1:19" ht="12">
      <c r="A65" s="562"/>
      <c r="B65" s="584"/>
      <c r="C65" s="584"/>
      <c r="D65" s="584"/>
      <c r="E65" s="584"/>
      <c r="F65" s="647"/>
      <c r="G65" s="647"/>
      <c r="H65" s="584"/>
      <c r="I65" s="584"/>
      <c r="J65" s="584"/>
      <c r="K65" s="584"/>
      <c r="L65" s="647"/>
      <c r="M65" s="647"/>
      <c r="N65" s="721"/>
      <c r="O65" s="716"/>
      <c r="P65" s="716"/>
      <c r="Q65" s="725"/>
      <c r="R65" s="218"/>
      <c r="S65" s="218"/>
    </row>
    <row r="66" spans="1:19" ht="12">
      <c r="A66" s="562"/>
      <c r="B66" s="584"/>
      <c r="C66" s="584"/>
      <c r="D66" s="584"/>
      <c r="E66" s="584"/>
      <c r="F66" s="647"/>
      <c r="G66" s="647"/>
      <c r="H66" s="584"/>
      <c r="I66" s="584"/>
      <c r="J66" s="584"/>
      <c r="K66" s="584"/>
      <c r="L66" s="647"/>
      <c r="M66" s="647"/>
      <c r="N66" s="721"/>
      <c r="O66" s="716"/>
      <c r="P66" s="716"/>
      <c r="Q66" s="725"/>
      <c r="R66" s="218"/>
      <c r="S66" s="218"/>
    </row>
    <row r="67" spans="1:19" ht="12">
      <c r="A67" s="561"/>
      <c r="B67" s="218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</row>
  </sheetData>
  <protectedRanges>
    <protectedRange sqref="A6:A10" name="範囲1"/>
    <protectedRange sqref="AE38:AG38 D49:D53 AA27:AD31 A27:Y31" name="範囲1_1"/>
    <protectedRange sqref="M49:AD53 A49:C53 AF49:AG53 E49:K53" name="範囲1_2"/>
    <protectedRange sqref="H20:K20" name="範囲1_3"/>
    <protectedRange sqref="H41:K41" name="範囲1_4"/>
    <protectedRange sqref="T21:T26" name="範囲1_5"/>
    <protectedRange sqref="U42:U48" name="範囲1_6"/>
    <protectedRange sqref="B6:F10 K6:K16 H6:I10" name="範囲1_7"/>
    <protectedRange sqref="K17" name="範囲1_7_2"/>
    <protectedRange sqref="L17" name="範囲1_7_5_1"/>
    <protectedRange sqref="A11:A13 A17" name="範囲1_8"/>
    <protectedRange sqref="H11:I12 B11:D12" name="範囲1_7_2_2"/>
    <protectedRange sqref="E11:F12" name="範囲1_7_2_1_1"/>
    <protectedRange sqref="B13:D13 H13:I13 B17:D17 H17:I17" name="範囲1_7_2_3"/>
    <protectedRange sqref="E13:F13 E17:F17" name="範囲1_7_2_1_2"/>
    <protectedRange sqref="D32:D33 AC32:AD33 A32:A34 AC34 A38 AC38" name="範囲1_1_1"/>
    <protectedRange sqref="B32:C33 E32:X33" name="範囲1_1_2_2"/>
    <protectedRange sqref="Y32:Y33 AA32:AB33" name="範囲1_1_2_1_1"/>
    <protectedRange sqref="D34 AD34 D38 AD38" name="範囲1_1_3"/>
    <protectedRange sqref="B34:C34 E34:X34 B38:C38 E38:X38" name="範囲1_1_2_3"/>
    <protectedRange sqref="Y34 AA34:AB34 Y38 AA38:AB38" name="範囲1_1_2_1_2"/>
    <protectedRange sqref="D54:D55" name="範囲1_1_6"/>
    <protectedRange sqref="A54:A56 A60" name="範囲1_2_3"/>
    <protectedRange sqref="B54:C55 M54:AD55 E54:K55" name="範囲1_2_1_4"/>
    <protectedRange sqref="AG54:AG55" name="範囲1_2_1_1_3"/>
    <protectedRange sqref="D56 D60" name="範囲1_1_5_1"/>
    <protectedRange sqref="B56:C56 M56:AD56 E56:K56 B60:C60 M60:AD60 E60:K60" name="範囲1_2_1_3_1"/>
    <protectedRange sqref="AG56 AG60" name="範囲1_2_1_1_2_1"/>
    <protectedRange sqref="A14:A16" name="範囲1_8_1"/>
    <protectedRange sqref="B14:D16 H14:I16" name="範囲1_7_2_3_1"/>
    <protectedRange sqref="E14:F16" name="範囲1_7_2_1_2_1"/>
    <protectedRange sqref="A35:A37 AC35:AC37" name="範囲1_1_1_1"/>
    <protectedRange sqref="D35:D37 AD35:AD37" name="範囲1_1_3_1"/>
    <protectedRange sqref="B35:C37 E35:X37" name="範囲1_1_2_3_1"/>
    <protectedRange sqref="Y35:Y37 AA35:AB37" name="範囲1_1_2_1_2_1"/>
    <protectedRange sqref="A57:A59" name="範囲1_2_3_1"/>
    <protectedRange sqref="D57:D59" name="範囲1_1_5_1_1"/>
    <protectedRange sqref="B57:C59 M57:AD59 E57:K59" name="範囲1_2_1_3_1_1"/>
    <protectedRange sqref="AG57:AG59" name="範囲1_2_1_1_2_1_1"/>
  </protectedRanges>
  <mergeCells count="137">
    <mergeCell ref="A1:AG1"/>
    <mergeCell ref="G2:J2"/>
    <mergeCell ref="B3:D3"/>
    <mergeCell ref="E3:G3"/>
    <mergeCell ref="H3:J3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C9:D9"/>
    <mergeCell ref="F9:G9"/>
    <mergeCell ref="I9:J9"/>
    <mergeCell ref="C10:D10"/>
    <mergeCell ref="F10:G10"/>
    <mergeCell ref="I10:J10"/>
    <mergeCell ref="C11:D11"/>
    <mergeCell ref="F11:G11"/>
    <mergeCell ref="I11:J11"/>
    <mergeCell ref="C12:D12"/>
    <mergeCell ref="F12:G12"/>
    <mergeCell ref="I12:J12"/>
    <mergeCell ref="C13:D13"/>
    <mergeCell ref="F13:G13"/>
    <mergeCell ref="I13:J13"/>
    <mergeCell ref="C14:D14"/>
    <mergeCell ref="F14:G14"/>
    <mergeCell ref="I14:J14"/>
    <mergeCell ref="C15:D15"/>
    <mergeCell ref="F15:G15"/>
    <mergeCell ref="I15:J15"/>
    <mergeCell ref="C16:D16"/>
    <mergeCell ref="F16:G16"/>
    <mergeCell ref="I16:J16"/>
    <mergeCell ref="C17:D17"/>
    <mergeCell ref="F17:G17"/>
    <mergeCell ref="I17:J17"/>
    <mergeCell ref="N17:V17"/>
    <mergeCell ref="B19:AD19"/>
    <mergeCell ref="E20:G20"/>
    <mergeCell ref="H20:K20"/>
    <mergeCell ref="M20:X20"/>
    <mergeCell ref="Y20:AD20"/>
    <mergeCell ref="Y26:Z26"/>
    <mergeCell ref="Y27:Z27"/>
    <mergeCell ref="Y28:Z28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Y38:Z38"/>
    <mergeCell ref="A39:AC39"/>
    <mergeCell ref="B40:AD40"/>
    <mergeCell ref="E41:G41"/>
    <mergeCell ref="H41:K41"/>
    <mergeCell ref="M41:R41"/>
    <mergeCell ref="S41:AB41"/>
    <mergeCell ref="AC41:AG41"/>
    <mergeCell ref="AD61:AG61"/>
    <mergeCell ref="A3:A5"/>
    <mergeCell ref="B4:B5"/>
    <mergeCell ref="C4:D5"/>
    <mergeCell ref="E4:E5"/>
    <mergeCell ref="F4:G5"/>
    <mergeCell ref="H4:H5"/>
    <mergeCell ref="I4:J5"/>
    <mergeCell ref="B20:B25"/>
    <mergeCell ref="C20:C25"/>
    <mergeCell ref="D20:D23"/>
    <mergeCell ref="E21:E26"/>
    <mergeCell ref="F21:F26"/>
    <mergeCell ref="G21:G26"/>
    <mergeCell ref="H21:H26"/>
    <mergeCell ref="I21:I26"/>
    <mergeCell ref="J21:J26"/>
    <mergeCell ref="K21:K26"/>
    <mergeCell ref="M21:M26"/>
    <mergeCell ref="N21:N26"/>
    <mergeCell ref="O21:O26"/>
    <mergeCell ref="P21:P26"/>
    <mergeCell ref="Q21:Q26"/>
    <mergeCell ref="R21:R26"/>
    <mergeCell ref="S21:S26"/>
    <mergeCell ref="T21:T26"/>
    <mergeCell ref="U21:U26"/>
    <mergeCell ref="V21:V26"/>
    <mergeCell ref="W21:W26"/>
    <mergeCell ref="X21:X26"/>
    <mergeCell ref="Y21:Z25"/>
    <mergeCell ref="AA21:AA25"/>
    <mergeCell ref="AB21:AB25"/>
    <mergeCell ref="AC21:AC24"/>
    <mergeCell ref="AD21:AD25"/>
    <mergeCell ref="D41:D45"/>
    <mergeCell ref="AC42:AC47"/>
    <mergeCell ref="AD42:AD47"/>
    <mergeCell ref="AE42:AE47"/>
    <mergeCell ref="AF42:AF46"/>
    <mergeCell ref="AG42:AG47"/>
    <mergeCell ref="A19:A26"/>
    <mergeCell ref="L20:L26"/>
    <mergeCell ref="A40:A48"/>
    <mergeCell ref="B41:B47"/>
    <mergeCell ref="C41:C47"/>
    <mergeCell ref="L41:L48"/>
    <mergeCell ref="E42:E48"/>
    <mergeCell ref="F42:F48"/>
    <mergeCell ref="G42:G48"/>
    <mergeCell ref="H42:H48"/>
    <mergeCell ref="I42:I48"/>
    <mergeCell ref="J42:J48"/>
    <mergeCell ref="K42:K48"/>
    <mergeCell ref="M42:M48"/>
    <mergeCell ref="N42:N48"/>
    <mergeCell ref="O42:O48"/>
    <mergeCell ref="P42:P48"/>
    <mergeCell ref="Q42:Q48"/>
    <mergeCell ref="R42:R48"/>
    <mergeCell ref="S42:S48"/>
    <mergeCell ref="T42:T48"/>
    <mergeCell ref="U42:U48"/>
    <mergeCell ref="V42:V48"/>
    <mergeCell ref="W42:W48"/>
    <mergeCell ref="X42:X48"/>
    <mergeCell ref="Y42:Y48"/>
    <mergeCell ref="Z42:Z48"/>
    <mergeCell ref="AA42:AA48"/>
    <mergeCell ref="AB42:AB48"/>
  </mergeCells>
  <phoneticPr fontId="24"/>
  <printOptions horizontalCentered="1"/>
  <pageMargins left="0.39370078740157483" right="0.39370078740157483" top="0.59055118110236227" bottom="0.39370078740157483" header="0.31496062992125984" footer="0.31496062992125984"/>
  <pageSetup paperSize="9" scale="51" fitToWidth="1" fitToHeight="1" orientation="landscape" usePrinterDefaults="1" r:id="rId1"/>
  <headerFooter alignWithMargins="0">
    <oddFooter xml:space="preserve">&amp;C&amp;"HGｺﾞｼｯｸM,ﾒﾃﾞｨｳﾑ"&amp;11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0"/>
  <sheetViews>
    <sheetView zoomScale="120" zoomScaleNormal="120" zoomScaleSheetLayoutView="100" workbookViewId="0">
      <selection activeCell="I15" sqref="I15"/>
    </sheetView>
  </sheetViews>
  <sheetFormatPr defaultRowHeight="10.5"/>
  <cols>
    <col min="1" max="1" width="11.875" style="1" customWidth="1"/>
    <col min="2" max="7" width="14.125" style="1" customWidth="1"/>
    <col min="8" max="218" width="9" style="1" customWidth="1"/>
    <col min="219" max="219" width="8.375" style="1" customWidth="1"/>
    <col min="220" max="220" width="3" style="1" customWidth="1"/>
    <col min="221" max="221" width="4.375" style="1" customWidth="1"/>
    <col min="222" max="222" width="3.625" style="1" customWidth="1"/>
    <col min="223" max="223" width="3.875" style="1" customWidth="1"/>
    <col min="224" max="230" width="3.25" style="1" customWidth="1"/>
    <col min="231" max="232" width="3.375" style="1" customWidth="1"/>
    <col min="233" max="236" width="3.25" style="1" customWidth="1"/>
    <col min="237" max="237" width="3" style="1" customWidth="1"/>
    <col min="238" max="238" width="3.625" style="1" customWidth="1"/>
    <col min="239" max="239" width="3.125" style="1" customWidth="1"/>
    <col min="240" max="240" width="3.375" style="1" customWidth="1"/>
    <col min="241" max="241" width="3.25" style="1" customWidth="1"/>
    <col min="242" max="242" width="3.375" style="1" customWidth="1"/>
    <col min="243" max="243" width="2.875" style="1" customWidth="1"/>
    <col min="244" max="244" width="3.125" style="1" customWidth="1"/>
    <col min="245" max="245" width="4.875" style="1" customWidth="1"/>
    <col min="246" max="474" width="9" style="1" customWidth="1"/>
    <col min="475" max="475" width="8.375" style="1" customWidth="1"/>
    <col min="476" max="476" width="3" style="1" customWidth="1"/>
    <col min="477" max="477" width="4.375" style="1" customWidth="1"/>
    <col min="478" max="478" width="3.625" style="1" customWidth="1"/>
    <col min="479" max="479" width="3.875" style="1" customWidth="1"/>
    <col min="480" max="486" width="3.25" style="1" customWidth="1"/>
    <col min="487" max="488" width="3.375" style="1" customWidth="1"/>
    <col min="489" max="492" width="3.25" style="1" customWidth="1"/>
    <col min="493" max="493" width="3" style="1" customWidth="1"/>
    <col min="494" max="494" width="3.625" style="1" customWidth="1"/>
    <col min="495" max="495" width="3.125" style="1" customWidth="1"/>
    <col min="496" max="496" width="3.375" style="1" customWidth="1"/>
    <col min="497" max="497" width="3.25" style="1" customWidth="1"/>
    <col min="498" max="498" width="3.375" style="1" customWidth="1"/>
    <col min="499" max="499" width="2.875" style="1" customWidth="1"/>
    <col min="500" max="500" width="3.125" style="1" customWidth="1"/>
    <col min="501" max="501" width="4.875" style="1" customWidth="1"/>
    <col min="502" max="730" width="9" style="1" customWidth="1"/>
    <col min="731" max="731" width="8.375" style="1" customWidth="1"/>
    <col min="732" max="732" width="3" style="1" customWidth="1"/>
    <col min="733" max="733" width="4.375" style="1" customWidth="1"/>
    <col min="734" max="734" width="3.625" style="1" customWidth="1"/>
    <col min="735" max="735" width="3.875" style="1" customWidth="1"/>
    <col min="736" max="742" width="3.25" style="1" customWidth="1"/>
    <col min="743" max="744" width="3.375" style="1" customWidth="1"/>
    <col min="745" max="748" width="3.25" style="1" customWidth="1"/>
    <col min="749" max="749" width="3" style="1" customWidth="1"/>
    <col min="750" max="750" width="3.625" style="1" customWidth="1"/>
    <col min="751" max="751" width="3.125" style="1" customWidth="1"/>
    <col min="752" max="752" width="3.375" style="1" customWidth="1"/>
    <col min="753" max="753" width="3.25" style="1" customWidth="1"/>
    <col min="754" max="754" width="3.375" style="1" customWidth="1"/>
    <col min="755" max="755" width="2.875" style="1" customWidth="1"/>
    <col min="756" max="756" width="3.125" style="1" customWidth="1"/>
    <col min="757" max="757" width="4.875" style="1" customWidth="1"/>
    <col min="758" max="986" width="9" style="1" customWidth="1"/>
    <col min="987" max="987" width="8.375" style="1" customWidth="1"/>
    <col min="988" max="988" width="3" style="1" customWidth="1"/>
    <col min="989" max="989" width="4.375" style="1" customWidth="1"/>
    <col min="990" max="990" width="3.625" style="1" customWidth="1"/>
    <col min="991" max="991" width="3.875" style="1" customWidth="1"/>
    <col min="992" max="998" width="3.25" style="1" customWidth="1"/>
    <col min="999" max="1000" width="3.375" style="1" customWidth="1"/>
    <col min="1001" max="1004" width="3.25" style="1" customWidth="1"/>
    <col min="1005" max="1005" width="3" style="1" customWidth="1"/>
    <col min="1006" max="1006" width="3.625" style="1" customWidth="1"/>
    <col min="1007" max="1007" width="3.125" style="1" customWidth="1"/>
    <col min="1008" max="1008" width="3.375" style="1" customWidth="1"/>
    <col min="1009" max="1009" width="3.25" style="1" customWidth="1"/>
    <col min="1010" max="1010" width="3.375" style="1" customWidth="1"/>
    <col min="1011" max="1011" width="2.875" style="1" customWidth="1"/>
    <col min="1012" max="1012" width="3.125" style="1" customWidth="1"/>
    <col min="1013" max="1013" width="4.875" style="1" customWidth="1"/>
    <col min="1014" max="1242" width="9" style="1" customWidth="1"/>
    <col min="1243" max="1243" width="8.375" style="1" customWidth="1"/>
    <col min="1244" max="1244" width="3" style="1" customWidth="1"/>
    <col min="1245" max="1245" width="4.375" style="1" customWidth="1"/>
    <col min="1246" max="1246" width="3.625" style="1" customWidth="1"/>
    <col min="1247" max="1247" width="3.875" style="1" customWidth="1"/>
    <col min="1248" max="1254" width="3.25" style="1" customWidth="1"/>
    <col min="1255" max="1256" width="3.375" style="1" customWidth="1"/>
    <col min="1257" max="1260" width="3.25" style="1" customWidth="1"/>
    <col min="1261" max="1261" width="3" style="1" customWidth="1"/>
    <col min="1262" max="1262" width="3.625" style="1" customWidth="1"/>
    <col min="1263" max="1263" width="3.125" style="1" customWidth="1"/>
    <col min="1264" max="1264" width="3.375" style="1" customWidth="1"/>
    <col min="1265" max="1265" width="3.25" style="1" customWidth="1"/>
    <col min="1266" max="1266" width="3.375" style="1" customWidth="1"/>
    <col min="1267" max="1267" width="2.875" style="1" customWidth="1"/>
    <col min="1268" max="1268" width="3.125" style="1" customWidth="1"/>
    <col min="1269" max="1269" width="4.875" style="1" customWidth="1"/>
    <col min="1270" max="1498" width="9" style="1" customWidth="1"/>
    <col min="1499" max="1499" width="8.375" style="1" customWidth="1"/>
    <col min="1500" max="1500" width="3" style="1" customWidth="1"/>
    <col min="1501" max="1501" width="4.375" style="1" customWidth="1"/>
    <col min="1502" max="1502" width="3.625" style="1" customWidth="1"/>
    <col min="1503" max="1503" width="3.875" style="1" customWidth="1"/>
    <col min="1504" max="1510" width="3.25" style="1" customWidth="1"/>
    <col min="1511" max="1512" width="3.375" style="1" customWidth="1"/>
    <col min="1513" max="1516" width="3.25" style="1" customWidth="1"/>
    <col min="1517" max="1517" width="3" style="1" customWidth="1"/>
    <col min="1518" max="1518" width="3.625" style="1" customWidth="1"/>
    <col min="1519" max="1519" width="3.125" style="1" customWidth="1"/>
    <col min="1520" max="1520" width="3.375" style="1" customWidth="1"/>
    <col min="1521" max="1521" width="3.25" style="1" customWidth="1"/>
    <col min="1522" max="1522" width="3.375" style="1" customWidth="1"/>
    <col min="1523" max="1523" width="2.875" style="1" customWidth="1"/>
    <col min="1524" max="1524" width="3.125" style="1" customWidth="1"/>
    <col min="1525" max="1525" width="4.875" style="1" customWidth="1"/>
    <col min="1526" max="1754" width="9" style="1" customWidth="1"/>
    <col min="1755" max="1755" width="8.375" style="1" customWidth="1"/>
    <col min="1756" max="1756" width="3" style="1" customWidth="1"/>
    <col min="1757" max="1757" width="4.375" style="1" customWidth="1"/>
    <col min="1758" max="1758" width="3.625" style="1" customWidth="1"/>
    <col min="1759" max="1759" width="3.875" style="1" customWidth="1"/>
    <col min="1760" max="1766" width="3.25" style="1" customWidth="1"/>
    <col min="1767" max="1768" width="3.375" style="1" customWidth="1"/>
    <col min="1769" max="1772" width="3.25" style="1" customWidth="1"/>
    <col min="1773" max="1773" width="3" style="1" customWidth="1"/>
    <col min="1774" max="1774" width="3.625" style="1" customWidth="1"/>
    <col min="1775" max="1775" width="3.125" style="1" customWidth="1"/>
    <col min="1776" max="1776" width="3.375" style="1" customWidth="1"/>
    <col min="1777" max="1777" width="3.25" style="1" customWidth="1"/>
    <col min="1778" max="1778" width="3.375" style="1" customWidth="1"/>
    <col min="1779" max="1779" width="2.875" style="1" customWidth="1"/>
    <col min="1780" max="1780" width="3.125" style="1" customWidth="1"/>
    <col min="1781" max="1781" width="4.875" style="1" customWidth="1"/>
    <col min="1782" max="2010" width="9" style="1" customWidth="1"/>
    <col min="2011" max="2011" width="8.375" style="1" customWidth="1"/>
    <col min="2012" max="2012" width="3" style="1" customWidth="1"/>
    <col min="2013" max="2013" width="4.375" style="1" customWidth="1"/>
    <col min="2014" max="2014" width="3.625" style="1" customWidth="1"/>
    <col min="2015" max="2015" width="3.875" style="1" customWidth="1"/>
    <col min="2016" max="2022" width="3.25" style="1" customWidth="1"/>
    <col min="2023" max="2024" width="3.375" style="1" customWidth="1"/>
    <col min="2025" max="2028" width="3.25" style="1" customWidth="1"/>
    <col min="2029" max="2029" width="3" style="1" customWidth="1"/>
    <col min="2030" max="2030" width="3.625" style="1" customWidth="1"/>
    <col min="2031" max="2031" width="3.125" style="1" customWidth="1"/>
    <col min="2032" max="2032" width="3.375" style="1" customWidth="1"/>
    <col min="2033" max="2033" width="3.25" style="1" customWidth="1"/>
    <col min="2034" max="2034" width="3.375" style="1" customWidth="1"/>
    <col min="2035" max="2035" width="2.875" style="1" customWidth="1"/>
    <col min="2036" max="2036" width="3.125" style="1" customWidth="1"/>
    <col min="2037" max="2037" width="4.875" style="1" customWidth="1"/>
    <col min="2038" max="2266" width="9" style="1" customWidth="1"/>
    <col min="2267" max="2267" width="8.375" style="1" customWidth="1"/>
    <col min="2268" max="2268" width="3" style="1" customWidth="1"/>
    <col min="2269" max="2269" width="4.375" style="1" customWidth="1"/>
    <col min="2270" max="2270" width="3.625" style="1" customWidth="1"/>
    <col min="2271" max="2271" width="3.875" style="1" customWidth="1"/>
    <col min="2272" max="2278" width="3.25" style="1" customWidth="1"/>
    <col min="2279" max="2280" width="3.375" style="1" customWidth="1"/>
    <col min="2281" max="2284" width="3.25" style="1" customWidth="1"/>
    <col min="2285" max="2285" width="3" style="1" customWidth="1"/>
    <col min="2286" max="2286" width="3.625" style="1" customWidth="1"/>
    <col min="2287" max="2287" width="3.125" style="1" customWidth="1"/>
    <col min="2288" max="2288" width="3.375" style="1" customWidth="1"/>
    <col min="2289" max="2289" width="3.25" style="1" customWidth="1"/>
    <col min="2290" max="2290" width="3.375" style="1" customWidth="1"/>
    <col min="2291" max="2291" width="2.875" style="1" customWidth="1"/>
    <col min="2292" max="2292" width="3.125" style="1" customWidth="1"/>
    <col min="2293" max="2293" width="4.875" style="1" customWidth="1"/>
    <col min="2294" max="2522" width="9" style="1" customWidth="1"/>
    <col min="2523" max="2523" width="8.375" style="1" customWidth="1"/>
    <col min="2524" max="2524" width="3" style="1" customWidth="1"/>
    <col min="2525" max="2525" width="4.375" style="1" customWidth="1"/>
    <col min="2526" max="2526" width="3.625" style="1" customWidth="1"/>
    <col min="2527" max="2527" width="3.875" style="1" customWidth="1"/>
    <col min="2528" max="2534" width="3.25" style="1" customWidth="1"/>
    <col min="2535" max="2536" width="3.375" style="1" customWidth="1"/>
    <col min="2537" max="2540" width="3.25" style="1" customWidth="1"/>
    <col min="2541" max="2541" width="3" style="1" customWidth="1"/>
    <col min="2542" max="2542" width="3.625" style="1" customWidth="1"/>
    <col min="2543" max="2543" width="3.125" style="1" customWidth="1"/>
    <col min="2544" max="2544" width="3.375" style="1" customWidth="1"/>
    <col min="2545" max="2545" width="3.25" style="1" customWidth="1"/>
    <col min="2546" max="2546" width="3.375" style="1" customWidth="1"/>
    <col min="2547" max="2547" width="2.875" style="1" customWidth="1"/>
    <col min="2548" max="2548" width="3.125" style="1" customWidth="1"/>
    <col min="2549" max="2549" width="4.875" style="1" customWidth="1"/>
    <col min="2550" max="2778" width="9" style="1" customWidth="1"/>
    <col min="2779" max="2779" width="8.375" style="1" customWidth="1"/>
    <col min="2780" max="2780" width="3" style="1" customWidth="1"/>
    <col min="2781" max="2781" width="4.375" style="1" customWidth="1"/>
    <col min="2782" max="2782" width="3.625" style="1" customWidth="1"/>
    <col min="2783" max="2783" width="3.875" style="1" customWidth="1"/>
    <col min="2784" max="2790" width="3.25" style="1" customWidth="1"/>
    <col min="2791" max="2792" width="3.375" style="1" customWidth="1"/>
    <col min="2793" max="2796" width="3.25" style="1" customWidth="1"/>
    <col min="2797" max="2797" width="3" style="1" customWidth="1"/>
    <col min="2798" max="2798" width="3.625" style="1" customWidth="1"/>
    <col min="2799" max="2799" width="3.125" style="1" customWidth="1"/>
    <col min="2800" max="2800" width="3.375" style="1" customWidth="1"/>
    <col min="2801" max="2801" width="3.25" style="1" customWidth="1"/>
    <col min="2802" max="2802" width="3.375" style="1" customWidth="1"/>
    <col min="2803" max="2803" width="2.875" style="1" customWidth="1"/>
    <col min="2804" max="2804" width="3.125" style="1" customWidth="1"/>
    <col min="2805" max="2805" width="4.875" style="1" customWidth="1"/>
    <col min="2806" max="3034" width="9" style="1" customWidth="1"/>
    <col min="3035" max="3035" width="8.375" style="1" customWidth="1"/>
    <col min="3036" max="3036" width="3" style="1" customWidth="1"/>
    <col min="3037" max="3037" width="4.375" style="1" customWidth="1"/>
    <col min="3038" max="3038" width="3.625" style="1" customWidth="1"/>
    <col min="3039" max="3039" width="3.875" style="1" customWidth="1"/>
    <col min="3040" max="3046" width="3.25" style="1" customWidth="1"/>
    <col min="3047" max="3048" width="3.375" style="1" customWidth="1"/>
    <col min="3049" max="3052" width="3.25" style="1" customWidth="1"/>
    <col min="3053" max="3053" width="3" style="1" customWidth="1"/>
    <col min="3054" max="3054" width="3.625" style="1" customWidth="1"/>
    <col min="3055" max="3055" width="3.125" style="1" customWidth="1"/>
    <col min="3056" max="3056" width="3.375" style="1" customWidth="1"/>
    <col min="3057" max="3057" width="3.25" style="1" customWidth="1"/>
    <col min="3058" max="3058" width="3.375" style="1" customWidth="1"/>
    <col min="3059" max="3059" width="2.875" style="1" customWidth="1"/>
    <col min="3060" max="3060" width="3.125" style="1" customWidth="1"/>
    <col min="3061" max="3061" width="4.875" style="1" customWidth="1"/>
    <col min="3062" max="3290" width="9" style="1" customWidth="1"/>
    <col min="3291" max="3291" width="8.375" style="1" customWidth="1"/>
    <col min="3292" max="3292" width="3" style="1" customWidth="1"/>
    <col min="3293" max="3293" width="4.375" style="1" customWidth="1"/>
    <col min="3294" max="3294" width="3.625" style="1" customWidth="1"/>
    <col min="3295" max="3295" width="3.875" style="1" customWidth="1"/>
    <col min="3296" max="3302" width="3.25" style="1" customWidth="1"/>
    <col min="3303" max="3304" width="3.375" style="1" customWidth="1"/>
    <col min="3305" max="3308" width="3.25" style="1" customWidth="1"/>
    <col min="3309" max="3309" width="3" style="1" customWidth="1"/>
    <col min="3310" max="3310" width="3.625" style="1" customWidth="1"/>
    <col min="3311" max="3311" width="3.125" style="1" customWidth="1"/>
    <col min="3312" max="3312" width="3.375" style="1" customWidth="1"/>
    <col min="3313" max="3313" width="3.25" style="1" customWidth="1"/>
    <col min="3314" max="3314" width="3.375" style="1" customWidth="1"/>
    <col min="3315" max="3315" width="2.875" style="1" customWidth="1"/>
    <col min="3316" max="3316" width="3.125" style="1" customWidth="1"/>
    <col min="3317" max="3317" width="4.875" style="1" customWidth="1"/>
    <col min="3318" max="3546" width="9" style="1" customWidth="1"/>
    <col min="3547" max="3547" width="8.375" style="1" customWidth="1"/>
    <col min="3548" max="3548" width="3" style="1" customWidth="1"/>
    <col min="3549" max="3549" width="4.375" style="1" customWidth="1"/>
    <col min="3550" max="3550" width="3.625" style="1" customWidth="1"/>
    <col min="3551" max="3551" width="3.875" style="1" customWidth="1"/>
    <col min="3552" max="3558" width="3.25" style="1" customWidth="1"/>
    <col min="3559" max="3560" width="3.375" style="1" customWidth="1"/>
    <col min="3561" max="3564" width="3.25" style="1" customWidth="1"/>
    <col min="3565" max="3565" width="3" style="1" customWidth="1"/>
    <col min="3566" max="3566" width="3.625" style="1" customWidth="1"/>
    <col min="3567" max="3567" width="3.125" style="1" customWidth="1"/>
    <col min="3568" max="3568" width="3.375" style="1" customWidth="1"/>
    <col min="3569" max="3569" width="3.25" style="1" customWidth="1"/>
    <col min="3570" max="3570" width="3.375" style="1" customWidth="1"/>
    <col min="3571" max="3571" width="2.875" style="1" customWidth="1"/>
    <col min="3572" max="3572" width="3.125" style="1" customWidth="1"/>
    <col min="3573" max="3573" width="4.875" style="1" customWidth="1"/>
    <col min="3574" max="3802" width="9" style="1" customWidth="1"/>
    <col min="3803" max="3803" width="8.375" style="1" customWidth="1"/>
    <col min="3804" max="3804" width="3" style="1" customWidth="1"/>
    <col min="3805" max="3805" width="4.375" style="1" customWidth="1"/>
    <col min="3806" max="3806" width="3.625" style="1" customWidth="1"/>
    <col min="3807" max="3807" width="3.875" style="1" customWidth="1"/>
    <col min="3808" max="3814" width="3.25" style="1" customWidth="1"/>
    <col min="3815" max="3816" width="3.375" style="1" customWidth="1"/>
    <col min="3817" max="3820" width="3.25" style="1" customWidth="1"/>
    <col min="3821" max="3821" width="3" style="1" customWidth="1"/>
    <col min="3822" max="3822" width="3.625" style="1" customWidth="1"/>
    <col min="3823" max="3823" width="3.125" style="1" customWidth="1"/>
    <col min="3824" max="3824" width="3.375" style="1" customWidth="1"/>
    <col min="3825" max="3825" width="3.25" style="1" customWidth="1"/>
    <col min="3826" max="3826" width="3.375" style="1" customWidth="1"/>
    <col min="3827" max="3827" width="2.875" style="1" customWidth="1"/>
    <col min="3828" max="3828" width="3.125" style="1" customWidth="1"/>
    <col min="3829" max="3829" width="4.875" style="1" customWidth="1"/>
    <col min="3830" max="4058" width="9" style="1" customWidth="1"/>
    <col min="4059" max="4059" width="8.375" style="1" customWidth="1"/>
    <col min="4060" max="4060" width="3" style="1" customWidth="1"/>
    <col min="4061" max="4061" width="4.375" style="1" customWidth="1"/>
    <col min="4062" max="4062" width="3.625" style="1" customWidth="1"/>
    <col min="4063" max="4063" width="3.875" style="1" customWidth="1"/>
    <col min="4064" max="4070" width="3.25" style="1" customWidth="1"/>
    <col min="4071" max="4072" width="3.375" style="1" customWidth="1"/>
    <col min="4073" max="4076" width="3.25" style="1" customWidth="1"/>
    <col min="4077" max="4077" width="3" style="1" customWidth="1"/>
    <col min="4078" max="4078" width="3.625" style="1" customWidth="1"/>
    <col min="4079" max="4079" width="3.125" style="1" customWidth="1"/>
    <col min="4080" max="4080" width="3.375" style="1" customWidth="1"/>
    <col min="4081" max="4081" width="3.25" style="1" customWidth="1"/>
    <col min="4082" max="4082" width="3.375" style="1" customWidth="1"/>
    <col min="4083" max="4083" width="2.875" style="1" customWidth="1"/>
    <col min="4084" max="4084" width="3.125" style="1" customWidth="1"/>
    <col min="4085" max="4085" width="4.875" style="1" customWidth="1"/>
    <col min="4086" max="4314" width="9" style="1" customWidth="1"/>
    <col min="4315" max="4315" width="8.375" style="1" customWidth="1"/>
    <col min="4316" max="4316" width="3" style="1" customWidth="1"/>
    <col min="4317" max="4317" width="4.375" style="1" customWidth="1"/>
    <col min="4318" max="4318" width="3.625" style="1" customWidth="1"/>
    <col min="4319" max="4319" width="3.875" style="1" customWidth="1"/>
    <col min="4320" max="4326" width="3.25" style="1" customWidth="1"/>
    <col min="4327" max="4328" width="3.375" style="1" customWidth="1"/>
    <col min="4329" max="4332" width="3.25" style="1" customWidth="1"/>
    <col min="4333" max="4333" width="3" style="1" customWidth="1"/>
    <col min="4334" max="4334" width="3.625" style="1" customWidth="1"/>
    <col min="4335" max="4335" width="3.125" style="1" customWidth="1"/>
    <col min="4336" max="4336" width="3.375" style="1" customWidth="1"/>
    <col min="4337" max="4337" width="3.25" style="1" customWidth="1"/>
    <col min="4338" max="4338" width="3.375" style="1" customWidth="1"/>
    <col min="4339" max="4339" width="2.875" style="1" customWidth="1"/>
    <col min="4340" max="4340" width="3.125" style="1" customWidth="1"/>
    <col min="4341" max="4341" width="4.875" style="1" customWidth="1"/>
    <col min="4342" max="4570" width="9" style="1" customWidth="1"/>
    <col min="4571" max="4571" width="8.375" style="1" customWidth="1"/>
    <col min="4572" max="4572" width="3" style="1" customWidth="1"/>
    <col min="4573" max="4573" width="4.375" style="1" customWidth="1"/>
    <col min="4574" max="4574" width="3.625" style="1" customWidth="1"/>
    <col min="4575" max="4575" width="3.875" style="1" customWidth="1"/>
    <col min="4576" max="4582" width="3.25" style="1" customWidth="1"/>
    <col min="4583" max="4584" width="3.375" style="1" customWidth="1"/>
    <col min="4585" max="4588" width="3.25" style="1" customWidth="1"/>
    <col min="4589" max="4589" width="3" style="1" customWidth="1"/>
    <col min="4590" max="4590" width="3.625" style="1" customWidth="1"/>
    <col min="4591" max="4591" width="3.125" style="1" customWidth="1"/>
    <col min="4592" max="4592" width="3.375" style="1" customWidth="1"/>
    <col min="4593" max="4593" width="3.25" style="1" customWidth="1"/>
    <col min="4594" max="4594" width="3.375" style="1" customWidth="1"/>
    <col min="4595" max="4595" width="2.875" style="1" customWidth="1"/>
    <col min="4596" max="4596" width="3.125" style="1" customWidth="1"/>
    <col min="4597" max="4597" width="4.875" style="1" customWidth="1"/>
    <col min="4598" max="4826" width="9" style="1" customWidth="1"/>
    <col min="4827" max="4827" width="8.375" style="1" customWidth="1"/>
    <col min="4828" max="4828" width="3" style="1" customWidth="1"/>
    <col min="4829" max="4829" width="4.375" style="1" customWidth="1"/>
    <col min="4830" max="4830" width="3.625" style="1" customWidth="1"/>
    <col min="4831" max="4831" width="3.875" style="1" customWidth="1"/>
    <col min="4832" max="4838" width="3.25" style="1" customWidth="1"/>
    <col min="4839" max="4840" width="3.375" style="1" customWidth="1"/>
    <col min="4841" max="4844" width="3.25" style="1" customWidth="1"/>
    <col min="4845" max="4845" width="3" style="1" customWidth="1"/>
    <col min="4846" max="4846" width="3.625" style="1" customWidth="1"/>
    <col min="4847" max="4847" width="3.125" style="1" customWidth="1"/>
    <col min="4848" max="4848" width="3.375" style="1" customWidth="1"/>
    <col min="4849" max="4849" width="3.25" style="1" customWidth="1"/>
    <col min="4850" max="4850" width="3.375" style="1" customWidth="1"/>
    <col min="4851" max="4851" width="2.875" style="1" customWidth="1"/>
    <col min="4852" max="4852" width="3.125" style="1" customWidth="1"/>
    <col min="4853" max="4853" width="4.875" style="1" customWidth="1"/>
    <col min="4854" max="5082" width="9" style="1" customWidth="1"/>
    <col min="5083" max="5083" width="8.375" style="1" customWidth="1"/>
    <col min="5084" max="5084" width="3" style="1" customWidth="1"/>
    <col min="5085" max="5085" width="4.375" style="1" customWidth="1"/>
    <col min="5086" max="5086" width="3.625" style="1" customWidth="1"/>
    <col min="5087" max="5087" width="3.875" style="1" customWidth="1"/>
    <col min="5088" max="5094" width="3.25" style="1" customWidth="1"/>
    <col min="5095" max="5096" width="3.375" style="1" customWidth="1"/>
    <col min="5097" max="5100" width="3.25" style="1" customWidth="1"/>
    <col min="5101" max="5101" width="3" style="1" customWidth="1"/>
    <col min="5102" max="5102" width="3.625" style="1" customWidth="1"/>
    <col min="5103" max="5103" width="3.125" style="1" customWidth="1"/>
    <col min="5104" max="5104" width="3.375" style="1" customWidth="1"/>
    <col min="5105" max="5105" width="3.25" style="1" customWidth="1"/>
    <col min="5106" max="5106" width="3.375" style="1" customWidth="1"/>
    <col min="5107" max="5107" width="2.875" style="1" customWidth="1"/>
    <col min="5108" max="5108" width="3.125" style="1" customWidth="1"/>
    <col min="5109" max="5109" width="4.875" style="1" customWidth="1"/>
    <col min="5110" max="5338" width="9" style="1" customWidth="1"/>
    <col min="5339" max="5339" width="8.375" style="1" customWidth="1"/>
    <col min="5340" max="5340" width="3" style="1" customWidth="1"/>
    <col min="5341" max="5341" width="4.375" style="1" customWidth="1"/>
    <col min="5342" max="5342" width="3.625" style="1" customWidth="1"/>
    <col min="5343" max="5343" width="3.875" style="1" customWidth="1"/>
    <col min="5344" max="5350" width="3.25" style="1" customWidth="1"/>
    <col min="5351" max="5352" width="3.375" style="1" customWidth="1"/>
    <col min="5353" max="5356" width="3.25" style="1" customWidth="1"/>
    <col min="5357" max="5357" width="3" style="1" customWidth="1"/>
    <col min="5358" max="5358" width="3.625" style="1" customWidth="1"/>
    <col min="5359" max="5359" width="3.125" style="1" customWidth="1"/>
    <col min="5360" max="5360" width="3.375" style="1" customWidth="1"/>
    <col min="5361" max="5361" width="3.25" style="1" customWidth="1"/>
    <col min="5362" max="5362" width="3.375" style="1" customWidth="1"/>
    <col min="5363" max="5363" width="2.875" style="1" customWidth="1"/>
    <col min="5364" max="5364" width="3.125" style="1" customWidth="1"/>
    <col min="5365" max="5365" width="4.875" style="1" customWidth="1"/>
    <col min="5366" max="5594" width="9" style="1" customWidth="1"/>
    <col min="5595" max="5595" width="8.375" style="1" customWidth="1"/>
    <col min="5596" max="5596" width="3" style="1" customWidth="1"/>
    <col min="5597" max="5597" width="4.375" style="1" customWidth="1"/>
    <col min="5598" max="5598" width="3.625" style="1" customWidth="1"/>
    <col min="5599" max="5599" width="3.875" style="1" customWidth="1"/>
    <col min="5600" max="5606" width="3.25" style="1" customWidth="1"/>
    <col min="5607" max="5608" width="3.375" style="1" customWidth="1"/>
    <col min="5609" max="5612" width="3.25" style="1" customWidth="1"/>
    <col min="5613" max="5613" width="3" style="1" customWidth="1"/>
    <col min="5614" max="5614" width="3.625" style="1" customWidth="1"/>
    <col min="5615" max="5615" width="3.125" style="1" customWidth="1"/>
    <col min="5616" max="5616" width="3.375" style="1" customWidth="1"/>
    <col min="5617" max="5617" width="3.25" style="1" customWidth="1"/>
    <col min="5618" max="5618" width="3.375" style="1" customWidth="1"/>
    <col min="5619" max="5619" width="2.875" style="1" customWidth="1"/>
    <col min="5620" max="5620" width="3.125" style="1" customWidth="1"/>
    <col min="5621" max="5621" width="4.875" style="1" customWidth="1"/>
    <col min="5622" max="5850" width="9" style="1" customWidth="1"/>
    <col min="5851" max="5851" width="8.375" style="1" customWidth="1"/>
    <col min="5852" max="5852" width="3" style="1" customWidth="1"/>
    <col min="5853" max="5853" width="4.375" style="1" customWidth="1"/>
    <col min="5854" max="5854" width="3.625" style="1" customWidth="1"/>
    <col min="5855" max="5855" width="3.875" style="1" customWidth="1"/>
    <col min="5856" max="5862" width="3.25" style="1" customWidth="1"/>
    <col min="5863" max="5864" width="3.375" style="1" customWidth="1"/>
    <col min="5865" max="5868" width="3.25" style="1" customWidth="1"/>
    <col min="5869" max="5869" width="3" style="1" customWidth="1"/>
    <col min="5870" max="5870" width="3.625" style="1" customWidth="1"/>
    <col min="5871" max="5871" width="3.125" style="1" customWidth="1"/>
    <col min="5872" max="5872" width="3.375" style="1" customWidth="1"/>
    <col min="5873" max="5873" width="3.25" style="1" customWidth="1"/>
    <col min="5874" max="5874" width="3.375" style="1" customWidth="1"/>
    <col min="5875" max="5875" width="2.875" style="1" customWidth="1"/>
    <col min="5876" max="5876" width="3.125" style="1" customWidth="1"/>
    <col min="5877" max="5877" width="4.875" style="1" customWidth="1"/>
    <col min="5878" max="6106" width="9" style="1" customWidth="1"/>
    <col min="6107" max="6107" width="8.375" style="1" customWidth="1"/>
    <col min="6108" max="6108" width="3" style="1" customWidth="1"/>
    <col min="6109" max="6109" width="4.375" style="1" customWidth="1"/>
    <col min="6110" max="6110" width="3.625" style="1" customWidth="1"/>
    <col min="6111" max="6111" width="3.875" style="1" customWidth="1"/>
    <col min="6112" max="6118" width="3.25" style="1" customWidth="1"/>
    <col min="6119" max="6120" width="3.375" style="1" customWidth="1"/>
    <col min="6121" max="6124" width="3.25" style="1" customWidth="1"/>
    <col min="6125" max="6125" width="3" style="1" customWidth="1"/>
    <col min="6126" max="6126" width="3.625" style="1" customWidth="1"/>
    <col min="6127" max="6127" width="3.125" style="1" customWidth="1"/>
    <col min="6128" max="6128" width="3.375" style="1" customWidth="1"/>
    <col min="6129" max="6129" width="3.25" style="1" customWidth="1"/>
    <col min="6130" max="6130" width="3.375" style="1" customWidth="1"/>
    <col min="6131" max="6131" width="2.875" style="1" customWidth="1"/>
    <col min="6132" max="6132" width="3.125" style="1" customWidth="1"/>
    <col min="6133" max="6133" width="4.875" style="1" customWidth="1"/>
    <col min="6134" max="6362" width="9" style="1" customWidth="1"/>
    <col min="6363" max="6363" width="8.375" style="1" customWidth="1"/>
    <col min="6364" max="6364" width="3" style="1" customWidth="1"/>
    <col min="6365" max="6365" width="4.375" style="1" customWidth="1"/>
    <col min="6366" max="6366" width="3.625" style="1" customWidth="1"/>
    <col min="6367" max="6367" width="3.875" style="1" customWidth="1"/>
    <col min="6368" max="6374" width="3.25" style="1" customWidth="1"/>
    <col min="6375" max="6376" width="3.375" style="1" customWidth="1"/>
    <col min="6377" max="6380" width="3.25" style="1" customWidth="1"/>
    <col min="6381" max="6381" width="3" style="1" customWidth="1"/>
    <col min="6382" max="6382" width="3.625" style="1" customWidth="1"/>
    <col min="6383" max="6383" width="3.125" style="1" customWidth="1"/>
    <col min="6384" max="6384" width="3.375" style="1" customWidth="1"/>
    <col min="6385" max="6385" width="3.25" style="1" customWidth="1"/>
    <col min="6386" max="6386" width="3.375" style="1" customWidth="1"/>
    <col min="6387" max="6387" width="2.875" style="1" customWidth="1"/>
    <col min="6388" max="6388" width="3.125" style="1" customWidth="1"/>
    <col min="6389" max="6389" width="4.875" style="1" customWidth="1"/>
    <col min="6390" max="6618" width="9" style="1" customWidth="1"/>
    <col min="6619" max="6619" width="8.375" style="1" customWidth="1"/>
    <col min="6620" max="6620" width="3" style="1" customWidth="1"/>
    <col min="6621" max="6621" width="4.375" style="1" customWidth="1"/>
    <col min="6622" max="6622" width="3.625" style="1" customWidth="1"/>
    <col min="6623" max="6623" width="3.875" style="1" customWidth="1"/>
    <col min="6624" max="6630" width="3.25" style="1" customWidth="1"/>
    <col min="6631" max="6632" width="3.375" style="1" customWidth="1"/>
    <col min="6633" max="6636" width="3.25" style="1" customWidth="1"/>
    <col min="6637" max="6637" width="3" style="1" customWidth="1"/>
    <col min="6638" max="6638" width="3.625" style="1" customWidth="1"/>
    <col min="6639" max="6639" width="3.125" style="1" customWidth="1"/>
    <col min="6640" max="6640" width="3.375" style="1" customWidth="1"/>
    <col min="6641" max="6641" width="3.25" style="1" customWidth="1"/>
    <col min="6642" max="6642" width="3.375" style="1" customWidth="1"/>
    <col min="6643" max="6643" width="2.875" style="1" customWidth="1"/>
    <col min="6644" max="6644" width="3.125" style="1" customWidth="1"/>
    <col min="6645" max="6645" width="4.875" style="1" customWidth="1"/>
    <col min="6646" max="6874" width="9" style="1" customWidth="1"/>
    <col min="6875" max="6875" width="8.375" style="1" customWidth="1"/>
    <col min="6876" max="6876" width="3" style="1" customWidth="1"/>
    <col min="6877" max="6877" width="4.375" style="1" customWidth="1"/>
    <col min="6878" max="6878" width="3.625" style="1" customWidth="1"/>
    <col min="6879" max="6879" width="3.875" style="1" customWidth="1"/>
    <col min="6880" max="6886" width="3.25" style="1" customWidth="1"/>
    <col min="6887" max="6888" width="3.375" style="1" customWidth="1"/>
    <col min="6889" max="6892" width="3.25" style="1" customWidth="1"/>
    <col min="6893" max="6893" width="3" style="1" customWidth="1"/>
    <col min="6894" max="6894" width="3.625" style="1" customWidth="1"/>
    <col min="6895" max="6895" width="3.125" style="1" customWidth="1"/>
    <col min="6896" max="6896" width="3.375" style="1" customWidth="1"/>
    <col min="6897" max="6897" width="3.25" style="1" customWidth="1"/>
    <col min="6898" max="6898" width="3.375" style="1" customWidth="1"/>
    <col min="6899" max="6899" width="2.875" style="1" customWidth="1"/>
    <col min="6900" max="6900" width="3.125" style="1" customWidth="1"/>
    <col min="6901" max="6901" width="4.875" style="1" customWidth="1"/>
    <col min="6902" max="7130" width="9" style="1" customWidth="1"/>
    <col min="7131" max="7131" width="8.375" style="1" customWidth="1"/>
    <col min="7132" max="7132" width="3" style="1" customWidth="1"/>
    <col min="7133" max="7133" width="4.375" style="1" customWidth="1"/>
    <col min="7134" max="7134" width="3.625" style="1" customWidth="1"/>
    <col min="7135" max="7135" width="3.875" style="1" customWidth="1"/>
    <col min="7136" max="7142" width="3.25" style="1" customWidth="1"/>
    <col min="7143" max="7144" width="3.375" style="1" customWidth="1"/>
    <col min="7145" max="7148" width="3.25" style="1" customWidth="1"/>
    <col min="7149" max="7149" width="3" style="1" customWidth="1"/>
    <col min="7150" max="7150" width="3.625" style="1" customWidth="1"/>
    <col min="7151" max="7151" width="3.125" style="1" customWidth="1"/>
    <col min="7152" max="7152" width="3.375" style="1" customWidth="1"/>
    <col min="7153" max="7153" width="3.25" style="1" customWidth="1"/>
    <col min="7154" max="7154" width="3.375" style="1" customWidth="1"/>
    <col min="7155" max="7155" width="2.875" style="1" customWidth="1"/>
    <col min="7156" max="7156" width="3.125" style="1" customWidth="1"/>
    <col min="7157" max="7157" width="4.875" style="1" customWidth="1"/>
    <col min="7158" max="7386" width="9" style="1" customWidth="1"/>
    <col min="7387" max="7387" width="8.375" style="1" customWidth="1"/>
    <col min="7388" max="7388" width="3" style="1" customWidth="1"/>
    <col min="7389" max="7389" width="4.375" style="1" customWidth="1"/>
    <col min="7390" max="7390" width="3.625" style="1" customWidth="1"/>
    <col min="7391" max="7391" width="3.875" style="1" customWidth="1"/>
    <col min="7392" max="7398" width="3.25" style="1" customWidth="1"/>
    <col min="7399" max="7400" width="3.375" style="1" customWidth="1"/>
    <col min="7401" max="7404" width="3.25" style="1" customWidth="1"/>
    <col min="7405" max="7405" width="3" style="1" customWidth="1"/>
    <col min="7406" max="7406" width="3.625" style="1" customWidth="1"/>
    <col min="7407" max="7407" width="3.125" style="1" customWidth="1"/>
    <col min="7408" max="7408" width="3.375" style="1" customWidth="1"/>
    <col min="7409" max="7409" width="3.25" style="1" customWidth="1"/>
    <col min="7410" max="7410" width="3.375" style="1" customWidth="1"/>
    <col min="7411" max="7411" width="2.875" style="1" customWidth="1"/>
    <col min="7412" max="7412" width="3.125" style="1" customWidth="1"/>
    <col min="7413" max="7413" width="4.875" style="1" customWidth="1"/>
    <col min="7414" max="7642" width="9" style="1" customWidth="1"/>
    <col min="7643" max="7643" width="8.375" style="1" customWidth="1"/>
    <col min="7644" max="7644" width="3" style="1" customWidth="1"/>
    <col min="7645" max="7645" width="4.375" style="1" customWidth="1"/>
    <col min="7646" max="7646" width="3.625" style="1" customWidth="1"/>
    <col min="7647" max="7647" width="3.875" style="1" customWidth="1"/>
    <col min="7648" max="7654" width="3.25" style="1" customWidth="1"/>
    <col min="7655" max="7656" width="3.375" style="1" customWidth="1"/>
    <col min="7657" max="7660" width="3.25" style="1" customWidth="1"/>
    <col min="7661" max="7661" width="3" style="1" customWidth="1"/>
    <col min="7662" max="7662" width="3.625" style="1" customWidth="1"/>
    <col min="7663" max="7663" width="3.125" style="1" customWidth="1"/>
    <col min="7664" max="7664" width="3.375" style="1" customWidth="1"/>
    <col min="7665" max="7665" width="3.25" style="1" customWidth="1"/>
    <col min="7666" max="7666" width="3.375" style="1" customWidth="1"/>
    <col min="7667" max="7667" width="2.875" style="1" customWidth="1"/>
    <col min="7668" max="7668" width="3.125" style="1" customWidth="1"/>
    <col min="7669" max="7669" width="4.875" style="1" customWidth="1"/>
    <col min="7670" max="7898" width="9" style="1" customWidth="1"/>
    <col min="7899" max="7899" width="8.375" style="1" customWidth="1"/>
    <col min="7900" max="7900" width="3" style="1" customWidth="1"/>
    <col min="7901" max="7901" width="4.375" style="1" customWidth="1"/>
    <col min="7902" max="7902" width="3.625" style="1" customWidth="1"/>
    <col min="7903" max="7903" width="3.875" style="1" customWidth="1"/>
    <col min="7904" max="7910" width="3.25" style="1" customWidth="1"/>
    <col min="7911" max="7912" width="3.375" style="1" customWidth="1"/>
    <col min="7913" max="7916" width="3.25" style="1" customWidth="1"/>
    <col min="7917" max="7917" width="3" style="1" customWidth="1"/>
    <col min="7918" max="7918" width="3.625" style="1" customWidth="1"/>
    <col min="7919" max="7919" width="3.125" style="1" customWidth="1"/>
    <col min="7920" max="7920" width="3.375" style="1" customWidth="1"/>
    <col min="7921" max="7921" width="3.25" style="1" customWidth="1"/>
    <col min="7922" max="7922" width="3.375" style="1" customWidth="1"/>
    <col min="7923" max="7923" width="2.875" style="1" customWidth="1"/>
    <col min="7924" max="7924" width="3.125" style="1" customWidth="1"/>
    <col min="7925" max="7925" width="4.875" style="1" customWidth="1"/>
    <col min="7926" max="8154" width="9" style="1" customWidth="1"/>
    <col min="8155" max="8155" width="8.375" style="1" customWidth="1"/>
    <col min="8156" max="8156" width="3" style="1" customWidth="1"/>
    <col min="8157" max="8157" width="4.375" style="1" customWidth="1"/>
    <col min="8158" max="8158" width="3.625" style="1" customWidth="1"/>
    <col min="8159" max="8159" width="3.875" style="1" customWidth="1"/>
    <col min="8160" max="8166" width="3.25" style="1" customWidth="1"/>
    <col min="8167" max="8168" width="3.375" style="1" customWidth="1"/>
    <col min="8169" max="8172" width="3.25" style="1" customWidth="1"/>
    <col min="8173" max="8173" width="3" style="1" customWidth="1"/>
    <col min="8174" max="8174" width="3.625" style="1" customWidth="1"/>
    <col min="8175" max="8175" width="3.125" style="1" customWidth="1"/>
    <col min="8176" max="8176" width="3.375" style="1" customWidth="1"/>
    <col min="8177" max="8177" width="3.25" style="1" customWidth="1"/>
    <col min="8178" max="8178" width="3.375" style="1" customWidth="1"/>
    <col min="8179" max="8179" width="2.875" style="1" customWidth="1"/>
    <col min="8180" max="8180" width="3.125" style="1" customWidth="1"/>
    <col min="8181" max="8181" width="4.875" style="1" customWidth="1"/>
    <col min="8182" max="8410" width="9" style="1" customWidth="1"/>
    <col min="8411" max="8411" width="8.375" style="1" customWidth="1"/>
    <col min="8412" max="8412" width="3" style="1" customWidth="1"/>
    <col min="8413" max="8413" width="4.375" style="1" customWidth="1"/>
    <col min="8414" max="8414" width="3.625" style="1" customWidth="1"/>
    <col min="8415" max="8415" width="3.875" style="1" customWidth="1"/>
    <col min="8416" max="8422" width="3.25" style="1" customWidth="1"/>
    <col min="8423" max="8424" width="3.375" style="1" customWidth="1"/>
    <col min="8425" max="8428" width="3.25" style="1" customWidth="1"/>
    <col min="8429" max="8429" width="3" style="1" customWidth="1"/>
    <col min="8430" max="8430" width="3.625" style="1" customWidth="1"/>
    <col min="8431" max="8431" width="3.125" style="1" customWidth="1"/>
    <col min="8432" max="8432" width="3.375" style="1" customWidth="1"/>
    <col min="8433" max="8433" width="3.25" style="1" customWidth="1"/>
    <col min="8434" max="8434" width="3.375" style="1" customWidth="1"/>
    <col min="8435" max="8435" width="2.875" style="1" customWidth="1"/>
    <col min="8436" max="8436" width="3.125" style="1" customWidth="1"/>
    <col min="8437" max="8437" width="4.875" style="1" customWidth="1"/>
    <col min="8438" max="8666" width="9" style="1" customWidth="1"/>
    <col min="8667" max="8667" width="8.375" style="1" customWidth="1"/>
    <col min="8668" max="8668" width="3" style="1" customWidth="1"/>
    <col min="8669" max="8669" width="4.375" style="1" customWidth="1"/>
    <col min="8670" max="8670" width="3.625" style="1" customWidth="1"/>
    <col min="8671" max="8671" width="3.875" style="1" customWidth="1"/>
    <col min="8672" max="8678" width="3.25" style="1" customWidth="1"/>
    <col min="8679" max="8680" width="3.375" style="1" customWidth="1"/>
    <col min="8681" max="8684" width="3.25" style="1" customWidth="1"/>
    <col min="8685" max="8685" width="3" style="1" customWidth="1"/>
    <col min="8686" max="8686" width="3.625" style="1" customWidth="1"/>
    <col min="8687" max="8687" width="3.125" style="1" customWidth="1"/>
    <col min="8688" max="8688" width="3.375" style="1" customWidth="1"/>
    <col min="8689" max="8689" width="3.25" style="1" customWidth="1"/>
    <col min="8690" max="8690" width="3.375" style="1" customWidth="1"/>
    <col min="8691" max="8691" width="2.875" style="1" customWidth="1"/>
    <col min="8692" max="8692" width="3.125" style="1" customWidth="1"/>
    <col min="8693" max="8693" width="4.875" style="1" customWidth="1"/>
    <col min="8694" max="8922" width="9" style="1" customWidth="1"/>
    <col min="8923" max="8923" width="8.375" style="1" customWidth="1"/>
    <col min="8924" max="8924" width="3" style="1" customWidth="1"/>
    <col min="8925" max="8925" width="4.375" style="1" customWidth="1"/>
    <col min="8926" max="8926" width="3.625" style="1" customWidth="1"/>
    <col min="8927" max="8927" width="3.875" style="1" customWidth="1"/>
    <col min="8928" max="8934" width="3.25" style="1" customWidth="1"/>
    <col min="8935" max="8936" width="3.375" style="1" customWidth="1"/>
    <col min="8937" max="8940" width="3.25" style="1" customWidth="1"/>
    <col min="8941" max="8941" width="3" style="1" customWidth="1"/>
    <col min="8942" max="8942" width="3.625" style="1" customWidth="1"/>
    <col min="8943" max="8943" width="3.125" style="1" customWidth="1"/>
    <col min="8944" max="8944" width="3.375" style="1" customWidth="1"/>
    <col min="8945" max="8945" width="3.25" style="1" customWidth="1"/>
    <col min="8946" max="8946" width="3.375" style="1" customWidth="1"/>
    <col min="8947" max="8947" width="2.875" style="1" customWidth="1"/>
    <col min="8948" max="8948" width="3.125" style="1" customWidth="1"/>
    <col min="8949" max="8949" width="4.875" style="1" customWidth="1"/>
    <col min="8950" max="9178" width="9" style="1" customWidth="1"/>
    <col min="9179" max="9179" width="8.375" style="1" customWidth="1"/>
    <col min="9180" max="9180" width="3" style="1" customWidth="1"/>
    <col min="9181" max="9181" width="4.375" style="1" customWidth="1"/>
    <col min="9182" max="9182" width="3.625" style="1" customWidth="1"/>
    <col min="9183" max="9183" width="3.875" style="1" customWidth="1"/>
    <col min="9184" max="9190" width="3.25" style="1" customWidth="1"/>
    <col min="9191" max="9192" width="3.375" style="1" customWidth="1"/>
    <col min="9193" max="9196" width="3.25" style="1" customWidth="1"/>
    <col min="9197" max="9197" width="3" style="1" customWidth="1"/>
    <col min="9198" max="9198" width="3.625" style="1" customWidth="1"/>
    <col min="9199" max="9199" width="3.125" style="1" customWidth="1"/>
    <col min="9200" max="9200" width="3.375" style="1" customWidth="1"/>
    <col min="9201" max="9201" width="3.25" style="1" customWidth="1"/>
    <col min="9202" max="9202" width="3.375" style="1" customWidth="1"/>
    <col min="9203" max="9203" width="2.875" style="1" customWidth="1"/>
    <col min="9204" max="9204" width="3.125" style="1" customWidth="1"/>
    <col min="9205" max="9205" width="4.875" style="1" customWidth="1"/>
    <col min="9206" max="9434" width="9" style="1" customWidth="1"/>
    <col min="9435" max="9435" width="8.375" style="1" customWidth="1"/>
    <col min="9436" max="9436" width="3" style="1" customWidth="1"/>
    <col min="9437" max="9437" width="4.375" style="1" customWidth="1"/>
    <col min="9438" max="9438" width="3.625" style="1" customWidth="1"/>
    <col min="9439" max="9439" width="3.875" style="1" customWidth="1"/>
    <col min="9440" max="9446" width="3.25" style="1" customWidth="1"/>
    <col min="9447" max="9448" width="3.375" style="1" customWidth="1"/>
    <col min="9449" max="9452" width="3.25" style="1" customWidth="1"/>
    <col min="9453" max="9453" width="3" style="1" customWidth="1"/>
    <col min="9454" max="9454" width="3.625" style="1" customWidth="1"/>
    <col min="9455" max="9455" width="3.125" style="1" customWidth="1"/>
    <col min="9456" max="9456" width="3.375" style="1" customWidth="1"/>
    <col min="9457" max="9457" width="3.25" style="1" customWidth="1"/>
    <col min="9458" max="9458" width="3.375" style="1" customWidth="1"/>
    <col min="9459" max="9459" width="2.875" style="1" customWidth="1"/>
    <col min="9460" max="9460" width="3.125" style="1" customWidth="1"/>
    <col min="9461" max="9461" width="4.875" style="1" customWidth="1"/>
    <col min="9462" max="9690" width="9" style="1" customWidth="1"/>
    <col min="9691" max="9691" width="8.375" style="1" customWidth="1"/>
    <col min="9692" max="9692" width="3" style="1" customWidth="1"/>
    <col min="9693" max="9693" width="4.375" style="1" customWidth="1"/>
    <col min="9694" max="9694" width="3.625" style="1" customWidth="1"/>
    <col min="9695" max="9695" width="3.875" style="1" customWidth="1"/>
    <col min="9696" max="9702" width="3.25" style="1" customWidth="1"/>
    <col min="9703" max="9704" width="3.375" style="1" customWidth="1"/>
    <col min="9705" max="9708" width="3.25" style="1" customWidth="1"/>
    <col min="9709" max="9709" width="3" style="1" customWidth="1"/>
    <col min="9710" max="9710" width="3.625" style="1" customWidth="1"/>
    <col min="9711" max="9711" width="3.125" style="1" customWidth="1"/>
    <col min="9712" max="9712" width="3.375" style="1" customWidth="1"/>
    <col min="9713" max="9713" width="3.25" style="1" customWidth="1"/>
    <col min="9714" max="9714" width="3.375" style="1" customWidth="1"/>
    <col min="9715" max="9715" width="2.875" style="1" customWidth="1"/>
    <col min="9716" max="9716" width="3.125" style="1" customWidth="1"/>
    <col min="9717" max="9717" width="4.875" style="1" customWidth="1"/>
    <col min="9718" max="9946" width="9" style="1" customWidth="1"/>
    <col min="9947" max="9947" width="8.375" style="1" customWidth="1"/>
    <col min="9948" max="9948" width="3" style="1" customWidth="1"/>
    <col min="9949" max="9949" width="4.375" style="1" customWidth="1"/>
    <col min="9950" max="9950" width="3.625" style="1" customWidth="1"/>
    <col min="9951" max="9951" width="3.875" style="1" customWidth="1"/>
    <col min="9952" max="9958" width="3.25" style="1" customWidth="1"/>
    <col min="9959" max="9960" width="3.375" style="1" customWidth="1"/>
    <col min="9961" max="9964" width="3.25" style="1" customWidth="1"/>
    <col min="9965" max="9965" width="3" style="1" customWidth="1"/>
    <col min="9966" max="9966" width="3.625" style="1" customWidth="1"/>
    <col min="9967" max="9967" width="3.125" style="1" customWidth="1"/>
    <col min="9968" max="9968" width="3.375" style="1" customWidth="1"/>
    <col min="9969" max="9969" width="3.25" style="1" customWidth="1"/>
    <col min="9970" max="9970" width="3.375" style="1" customWidth="1"/>
    <col min="9971" max="9971" width="2.875" style="1" customWidth="1"/>
    <col min="9972" max="9972" width="3.125" style="1" customWidth="1"/>
    <col min="9973" max="9973" width="4.875" style="1" customWidth="1"/>
    <col min="9974" max="10202" width="9" style="1" customWidth="1"/>
    <col min="10203" max="10203" width="8.375" style="1" customWidth="1"/>
    <col min="10204" max="10204" width="3" style="1" customWidth="1"/>
    <col min="10205" max="10205" width="4.375" style="1" customWidth="1"/>
    <col min="10206" max="10206" width="3.625" style="1" customWidth="1"/>
    <col min="10207" max="10207" width="3.875" style="1" customWidth="1"/>
    <col min="10208" max="10214" width="3.25" style="1" customWidth="1"/>
    <col min="10215" max="10216" width="3.375" style="1" customWidth="1"/>
    <col min="10217" max="10220" width="3.25" style="1" customWidth="1"/>
    <col min="10221" max="10221" width="3" style="1" customWidth="1"/>
    <col min="10222" max="10222" width="3.625" style="1" customWidth="1"/>
    <col min="10223" max="10223" width="3.125" style="1" customWidth="1"/>
    <col min="10224" max="10224" width="3.375" style="1" customWidth="1"/>
    <col min="10225" max="10225" width="3.25" style="1" customWidth="1"/>
    <col min="10226" max="10226" width="3.375" style="1" customWidth="1"/>
    <col min="10227" max="10227" width="2.875" style="1" customWidth="1"/>
    <col min="10228" max="10228" width="3.125" style="1" customWidth="1"/>
    <col min="10229" max="10229" width="4.875" style="1" customWidth="1"/>
    <col min="10230" max="10458" width="9" style="1" customWidth="1"/>
    <col min="10459" max="10459" width="8.375" style="1" customWidth="1"/>
    <col min="10460" max="10460" width="3" style="1" customWidth="1"/>
    <col min="10461" max="10461" width="4.375" style="1" customWidth="1"/>
    <col min="10462" max="10462" width="3.625" style="1" customWidth="1"/>
    <col min="10463" max="10463" width="3.875" style="1" customWidth="1"/>
    <col min="10464" max="10470" width="3.25" style="1" customWidth="1"/>
    <col min="10471" max="10472" width="3.375" style="1" customWidth="1"/>
    <col min="10473" max="10476" width="3.25" style="1" customWidth="1"/>
    <col min="10477" max="10477" width="3" style="1" customWidth="1"/>
    <col min="10478" max="10478" width="3.625" style="1" customWidth="1"/>
    <col min="10479" max="10479" width="3.125" style="1" customWidth="1"/>
    <col min="10480" max="10480" width="3.375" style="1" customWidth="1"/>
    <col min="10481" max="10481" width="3.25" style="1" customWidth="1"/>
    <col min="10482" max="10482" width="3.375" style="1" customWidth="1"/>
    <col min="10483" max="10483" width="2.875" style="1" customWidth="1"/>
    <col min="10484" max="10484" width="3.125" style="1" customWidth="1"/>
    <col min="10485" max="10485" width="4.875" style="1" customWidth="1"/>
    <col min="10486" max="10714" width="9" style="1" customWidth="1"/>
    <col min="10715" max="10715" width="8.375" style="1" customWidth="1"/>
    <col min="10716" max="10716" width="3" style="1" customWidth="1"/>
    <col min="10717" max="10717" width="4.375" style="1" customWidth="1"/>
    <col min="10718" max="10718" width="3.625" style="1" customWidth="1"/>
    <col min="10719" max="10719" width="3.875" style="1" customWidth="1"/>
    <col min="10720" max="10726" width="3.25" style="1" customWidth="1"/>
    <col min="10727" max="10728" width="3.375" style="1" customWidth="1"/>
    <col min="10729" max="10732" width="3.25" style="1" customWidth="1"/>
    <col min="10733" max="10733" width="3" style="1" customWidth="1"/>
    <col min="10734" max="10734" width="3.625" style="1" customWidth="1"/>
    <col min="10735" max="10735" width="3.125" style="1" customWidth="1"/>
    <col min="10736" max="10736" width="3.375" style="1" customWidth="1"/>
    <col min="10737" max="10737" width="3.25" style="1" customWidth="1"/>
    <col min="10738" max="10738" width="3.375" style="1" customWidth="1"/>
    <col min="10739" max="10739" width="2.875" style="1" customWidth="1"/>
    <col min="10740" max="10740" width="3.125" style="1" customWidth="1"/>
    <col min="10741" max="10741" width="4.875" style="1" customWidth="1"/>
    <col min="10742" max="10970" width="9" style="1" customWidth="1"/>
    <col min="10971" max="10971" width="8.375" style="1" customWidth="1"/>
    <col min="10972" max="10972" width="3" style="1" customWidth="1"/>
    <col min="10973" max="10973" width="4.375" style="1" customWidth="1"/>
    <col min="10974" max="10974" width="3.625" style="1" customWidth="1"/>
    <col min="10975" max="10975" width="3.875" style="1" customWidth="1"/>
    <col min="10976" max="10982" width="3.25" style="1" customWidth="1"/>
    <col min="10983" max="10984" width="3.375" style="1" customWidth="1"/>
    <col min="10985" max="10988" width="3.25" style="1" customWidth="1"/>
    <col min="10989" max="10989" width="3" style="1" customWidth="1"/>
    <col min="10990" max="10990" width="3.625" style="1" customWidth="1"/>
    <col min="10991" max="10991" width="3.125" style="1" customWidth="1"/>
    <col min="10992" max="10992" width="3.375" style="1" customWidth="1"/>
    <col min="10993" max="10993" width="3.25" style="1" customWidth="1"/>
    <col min="10994" max="10994" width="3.375" style="1" customWidth="1"/>
    <col min="10995" max="10995" width="2.875" style="1" customWidth="1"/>
    <col min="10996" max="10996" width="3.125" style="1" customWidth="1"/>
    <col min="10997" max="10997" width="4.875" style="1" customWidth="1"/>
    <col min="10998" max="11226" width="9" style="1" customWidth="1"/>
    <col min="11227" max="11227" width="8.375" style="1" customWidth="1"/>
    <col min="11228" max="11228" width="3" style="1" customWidth="1"/>
    <col min="11229" max="11229" width="4.375" style="1" customWidth="1"/>
    <col min="11230" max="11230" width="3.625" style="1" customWidth="1"/>
    <col min="11231" max="11231" width="3.875" style="1" customWidth="1"/>
    <col min="11232" max="11238" width="3.25" style="1" customWidth="1"/>
    <col min="11239" max="11240" width="3.375" style="1" customWidth="1"/>
    <col min="11241" max="11244" width="3.25" style="1" customWidth="1"/>
    <col min="11245" max="11245" width="3" style="1" customWidth="1"/>
    <col min="11246" max="11246" width="3.625" style="1" customWidth="1"/>
    <col min="11247" max="11247" width="3.125" style="1" customWidth="1"/>
    <col min="11248" max="11248" width="3.375" style="1" customWidth="1"/>
    <col min="11249" max="11249" width="3.25" style="1" customWidth="1"/>
    <col min="11250" max="11250" width="3.375" style="1" customWidth="1"/>
    <col min="11251" max="11251" width="2.875" style="1" customWidth="1"/>
    <col min="11252" max="11252" width="3.125" style="1" customWidth="1"/>
    <col min="11253" max="11253" width="4.875" style="1" customWidth="1"/>
    <col min="11254" max="11482" width="9" style="1" customWidth="1"/>
    <col min="11483" max="11483" width="8.375" style="1" customWidth="1"/>
    <col min="11484" max="11484" width="3" style="1" customWidth="1"/>
    <col min="11485" max="11485" width="4.375" style="1" customWidth="1"/>
    <col min="11486" max="11486" width="3.625" style="1" customWidth="1"/>
    <col min="11487" max="11487" width="3.875" style="1" customWidth="1"/>
    <col min="11488" max="11494" width="3.25" style="1" customWidth="1"/>
    <col min="11495" max="11496" width="3.375" style="1" customWidth="1"/>
    <col min="11497" max="11500" width="3.25" style="1" customWidth="1"/>
    <col min="11501" max="11501" width="3" style="1" customWidth="1"/>
    <col min="11502" max="11502" width="3.625" style="1" customWidth="1"/>
    <col min="11503" max="11503" width="3.125" style="1" customWidth="1"/>
    <col min="11504" max="11504" width="3.375" style="1" customWidth="1"/>
    <col min="11505" max="11505" width="3.25" style="1" customWidth="1"/>
    <col min="11506" max="11506" width="3.375" style="1" customWidth="1"/>
    <col min="11507" max="11507" width="2.875" style="1" customWidth="1"/>
    <col min="11508" max="11508" width="3.125" style="1" customWidth="1"/>
    <col min="11509" max="11509" width="4.875" style="1" customWidth="1"/>
    <col min="11510" max="11738" width="9" style="1" customWidth="1"/>
    <col min="11739" max="11739" width="8.375" style="1" customWidth="1"/>
    <col min="11740" max="11740" width="3" style="1" customWidth="1"/>
    <col min="11741" max="11741" width="4.375" style="1" customWidth="1"/>
    <col min="11742" max="11742" width="3.625" style="1" customWidth="1"/>
    <col min="11743" max="11743" width="3.875" style="1" customWidth="1"/>
    <col min="11744" max="11750" width="3.25" style="1" customWidth="1"/>
    <col min="11751" max="11752" width="3.375" style="1" customWidth="1"/>
    <col min="11753" max="11756" width="3.25" style="1" customWidth="1"/>
    <col min="11757" max="11757" width="3" style="1" customWidth="1"/>
    <col min="11758" max="11758" width="3.625" style="1" customWidth="1"/>
    <col min="11759" max="11759" width="3.125" style="1" customWidth="1"/>
    <col min="11760" max="11760" width="3.375" style="1" customWidth="1"/>
    <col min="11761" max="11761" width="3.25" style="1" customWidth="1"/>
    <col min="11762" max="11762" width="3.375" style="1" customWidth="1"/>
    <col min="11763" max="11763" width="2.875" style="1" customWidth="1"/>
    <col min="11764" max="11764" width="3.125" style="1" customWidth="1"/>
    <col min="11765" max="11765" width="4.875" style="1" customWidth="1"/>
    <col min="11766" max="11994" width="9" style="1" customWidth="1"/>
    <col min="11995" max="11995" width="8.375" style="1" customWidth="1"/>
    <col min="11996" max="11996" width="3" style="1" customWidth="1"/>
    <col min="11997" max="11997" width="4.375" style="1" customWidth="1"/>
    <col min="11998" max="11998" width="3.625" style="1" customWidth="1"/>
    <col min="11999" max="11999" width="3.875" style="1" customWidth="1"/>
    <col min="12000" max="12006" width="3.25" style="1" customWidth="1"/>
    <col min="12007" max="12008" width="3.375" style="1" customWidth="1"/>
    <col min="12009" max="12012" width="3.25" style="1" customWidth="1"/>
    <col min="12013" max="12013" width="3" style="1" customWidth="1"/>
    <col min="12014" max="12014" width="3.625" style="1" customWidth="1"/>
    <col min="12015" max="12015" width="3.125" style="1" customWidth="1"/>
    <col min="12016" max="12016" width="3.375" style="1" customWidth="1"/>
    <col min="12017" max="12017" width="3.25" style="1" customWidth="1"/>
    <col min="12018" max="12018" width="3.375" style="1" customWidth="1"/>
    <col min="12019" max="12019" width="2.875" style="1" customWidth="1"/>
    <col min="12020" max="12020" width="3.125" style="1" customWidth="1"/>
    <col min="12021" max="12021" width="4.875" style="1" customWidth="1"/>
    <col min="12022" max="12250" width="9" style="1" customWidth="1"/>
    <col min="12251" max="12251" width="8.375" style="1" customWidth="1"/>
    <col min="12252" max="12252" width="3" style="1" customWidth="1"/>
    <col min="12253" max="12253" width="4.375" style="1" customWidth="1"/>
    <col min="12254" max="12254" width="3.625" style="1" customWidth="1"/>
    <col min="12255" max="12255" width="3.875" style="1" customWidth="1"/>
    <col min="12256" max="12262" width="3.25" style="1" customWidth="1"/>
    <col min="12263" max="12264" width="3.375" style="1" customWidth="1"/>
    <col min="12265" max="12268" width="3.25" style="1" customWidth="1"/>
    <col min="12269" max="12269" width="3" style="1" customWidth="1"/>
    <col min="12270" max="12270" width="3.625" style="1" customWidth="1"/>
    <col min="12271" max="12271" width="3.125" style="1" customWidth="1"/>
    <col min="12272" max="12272" width="3.375" style="1" customWidth="1"/>
    <col min="12273" max="12273" width="3.25" style="1" customWidth="1"/>
    <col min="12274" max="12274" width="3.375" style="1" customWidth="1"/>
    <col min="12275" max="12275" width="2.875" style="1" customWidth="1"/>
    <col min="12276" max="12276" width="3.125" style="1" customWidth="1"/>
    <col min="12277" max="12277" width="4.875" style="1" customWidth="1"/>
    <col min="12278" max="12506" width="9" style="1" customWidth="1"/>
    <col min="12507" max="12507" width="8.375" style="1" customWidth="1"/>
    <col min="12508" max="12508" width="3" style="1" customWidth="1"/>
    <col min="12509" max="12509" width="4.375" style="1" customWidth="1"/>
    <col min="12510" max="12510" width="3.625" style="1" customWidth="1"/>
    <col min="12511" max="12511" width="3.875" style="1" customWidth="1"/>
    <col min="12512" max="12518" width="3.25" style="1" customWidth="1"/>
    <col min="12519" max="12520" width="3.375" style="1" customWidth="1"/>
    <col min="12521" max="12524" width="3.25" style="1" customWidth="1"/>
    <col min="12525" max="12525" width="3" style="1" customWidth="1"/>
    <col min="12526" max="12526" width="3.625" style="1" customWidth="1"/>
    <col min="12527" max="12527" width="3.125" style="1" customWidth="1"/>
    <col min="12528" max="12528" width="3.375" style="1" customWidth="1"/>
    <col min="12529" max="12529" width="3.25" style="1" customWidth="1"/>
    <col min="12530" max="12530" width="3.375" style="1" customWidth="1"/>
    <col min="12531" max="12531" width="2.875" style="1" customWidth="1"/>
    <col min="12532" max="12532" width="3.125" style="1" customWidth="1"/>
    <col min="12533" max="12533" width="4.875" style="1" customWidth="1"/>
    <col min="12534" max="12762" width="9" style="1" customWidth="1"/>
    <col min="12763" max="12763" width="8.375" style="1" customWidth="1"/>
    <col min="12764" max="12764" width="3" style="1" customWidth="1"/>
    <col min="12765" max="12765" width="4.375" style="1" customWidth="1"/>
    <col min="12766" max="12766" width="3.625" style="1" customWidth="1"/>
    <col min="12767" max="12767" width="3.875" style="1" customWidth="1"/>
    <col min="12768" max="12774" width="3.25" style="1" customWidth="1"/>
    <col min="12775" max="12776" width="3.375" style="1" customWidth="1"/>
    <col min="12777" max="12780" width="3.25" style="1" customWidth="1"/>
    <col min="12781" max="12781" width="3" style="1" customWidth="1"/>
    <col min="12782" max="12782" width="3.625" style="1" customWidth="1"/>
    <col min="12783" max="12783" width="3.125" style="1" customWidth="1"/>
    <col min="12784" max="12784" width="3.375" style="1" customWidth="1"/>
    <col min="12785" max="12785" width="3.25" style="1" customWidth="1"/>
    <col min="12786" max="12786" width="3.375" style="1" customWidth="1"/>
    <col min="12787" max="12787" width="2.875" style="1" customWidth="1"/>
    <col min="12788" max="12788" width="3.125" style="1" customWidth="1"/>
    <col min="12789" max="12789" width="4.875" style="1" customWidth="1"/>
    <col min="12790" max="13018" width="9" style="1" customWidth="1"/>
    <col min="13019" max="13019" width="8.375" style="1" customWidth="1"/>
    <col min="13020" max="13020" width="3" style="1" customWidth="1"/>
    <col min="13021" max="13021" width="4.375" style="1" customWidth="1"/>
    <col min="13022" max="13022" width="3.625" style="1" customWidth="1"/>
    <col min="13023" max="13023" width="3.875" style="1" customWidth="1"/>
    <col min="13024" max="13030" width="3.25" style="1" customWidth="1"/>
    <col min="13031" max="13032" width="3.375" style="1" customWidth="1"/>
    <col min="13033" max="13036" width="3.25" style="1" customWidth="1"/>
    <col min="13037" max="13037" width="3" style="1" customWidth="1"/>
    <col min="13038" max="13038" width="3.625" style="1" customWidth="1"/>
    <col min="13039" max="13039" width="3.125" style="1" customWidth="1"/>
    <col min="13040" max="13040" width="3.375" style="1" customWidth="1"/>
    <col min="13041" max="13041" width="3.25" style="1" customWidth="1"/>
    <col min="13042" max="13042" width="3.375" style="1" customWidth="1"/>
    <col min="13043" max="13043" width="2.875" style="1" customWidth="1"/>
    <col min="13044" max="13044" width="3.125" style="1" customWidth="1"/>
    <col min="13045" max="13045" width="4.875" style="1" customWidth="1"/>
    <col min="13046" max="13274" width="9" style="1" customWidth="1"/>
    <col min="13275" max="13275" width="8.375" style="1" customWidth="1"/>
    <col min="13276" max="13276" width="3" style="1" customWidth="1"/>
    <col min="13277" max="13277" width="4.375" style="1" customWidth="1"/>
    <col min="13278" max="13278" width="3.625" style="1" customWidth="1"/>
    <col min="13279" max="13279" width="3.875" style="1" customWidth="1"/>
    <col min="13280" max="13286" width="3.25" style="1" customWidth="1"/>
    <col min="13287" max="13288" width="3.375" style="1" customWidth="1"/>
    <col min="13289" max="13292" width="3.25" style="1" customWidth="1"/>
    <col min="13293" max="13293" width="3" style="1" customWidth="1"/>
    <col min="13294" max="13294" width="3.625" style="1" customWidth="1"/>
    <col min="13295" max="13295" width="3.125" style="1" customWidth="1"/>
    <col min="13296" max="13296" width="3.375" style="1" customWidth="1"/>
    <col min="13297" max="13297" width="3.25" style="1" customWidth="1"/>
    <col min="13298" max="13298" width="3.375" style="1" customWidth="1"/>
    <col min="13299" max="13299" width="2.875" style="1" customWidth="1"/>
    <col min="13300" max="13300" width="3.125" style="1" customWidth="1"/>
    <col min="13301" max="13301" width="4.875" style="1" customWidth="1"/>
    <col min="13302" max="13530" width="9" style="1" customWidth="1"/>
    <col min="13531" max="13531" width="8.375" style="1" customWidth="1"/>
    <col min="13532" max="13532" width="3" style="1" customWidth="1"/>
    <col min="13533" max="13533" width="4.375" style="1" customWidth="1"/>
    <col min="13534" max="13534" width="3.625" style="1" customWidth="1"/>
    <col min="13535" max="13535" width="3.875" style="1" customWidth="1"/>
    <col min="13536" max="13542" width="3.25" style="1" customWidth="1"/>
    <col min="13543" max="13544" width="3.375" style="1" customWidth="1"/>
    <col min="13545" max="13548" width="3.25" style="1" customWidth="1"/>
    <col min="13549" max="13549" width="3" style="1" customWidth="1"/>
    <col min="13550" max="13550" width="3.625" style="1" customWidth="1"/>
    <col min="13551" max="13551" width="3.125" style="1" customWidth="1"/>
    <col min="13552" max="13552" width="3.375" style="1" customWidth="1"/>
    <col min="13553" max="13553" width="3.25" style="1" customWidth="1"/>
    <col min="13554" max="13554" width="3.375" style="1" customWidth="1"/>
    <col min="13555" max="13555" width="2.875" style="1" customWidth="1"/>
    <col min="13556" max="13556" width="3.125" style="1" customWidth="1"/>
    <col min="13557" max="13557" width="4.875" style="1" customWidth="1"/>
    <col min="13558" max="13786" width="9" style="1" customWidth="1"/>
    <col min="13787" max="13787" width="8.375" style="1" customWidth="1"/>
    <col min="13788" max="13788" width="3" style="1" customWidth="1"/>
    <col min="13789" max="13789" width="4.375" style="1" customWidth="1"/>
    <col min="13790" max="13790" width="3.625" style="1" customWidth="1"/>
    <col min="13791" max="13791" width="3.875" style="1" customWidth="1"/>
    <col min="13792" max="13798" width="3.25" style="1" customWidth="1"/>
    <col min="13799" max="13800" width="3.375" style="1" customWidth="1"/>
    <col min="13801" max="13804" width="3.25" style="1" customWidth="1"/>
    <col min="13805" max="13805" width="3" style="1" customWidth="1"/>
    <col min="13806" max="13806" width="3.625" style="1" customWidth="1"/>
    <col min="13807" max="13807" width="3.125" style="1" customWidth="1"/>
    <col min="13808" max="13808" width="3.375" style="1" customWidth="1"/>
    <col min="13809" max="13809" width="3.25" style="1" customWidth="1"/>
    <col min="13810" max="13810" width="3.375" style="1" customWidth="1"/>
    <col min="13811" max="13811" width="2.875" style="1" customWidth="1"/>
    <col min="13812" max="13812" width="3.125" style="1" customWidth="1"/>
    <col min="13813" max="13813" width="4.875" style="1" customWidth="1"/>
    <col min="13814" max="14042" width="9" style="1" customWidth="1"/>
    <col min="14043" max="14043" width="8.375" style="1" customWidth="1"/>
    <col min="14044" max="14044" width="3" style="1" customWidth="1"/>
    <col min="14045" max="14045" width="4.375" style="1" customWidth="1"/>
    <col min="14046" max="14046" width="3.625" style="1" customWidth="1"/>
    <col min="14047" max="14047" width="3.875" style="1" customWidth="1"/>
    <col min="14048" max="14054" width="3.25" style="1" customWidth="1"/>
    <col min="14055" max="14056" width="3.375" style="1" customWidth="1"/>
    <col min="14057" max="14060" width="3.25" style="1" customWidth="1"/>
    <col min="14061" max="14061" width="3" style="1" customWidth="1"/>
    <col min="14062" max="14062" width="3.625" style="1" customWidth="1"/>
    <col min="14063" max="14063" width="3.125" style="1" customWidth="1"/>
    <col min="14064" max="14064" width="3.375" style="1" customWidth="1"/>
    <col min="14065" max="14065" width="3.25" style="1" customWidth="1"/>
    <col min="14066" max="14066" width="3.375" style="1" customWidth="1"/>
    <col min="14067" max="14067" width="2.875" style="1" customWidth="1"/>
    <col min="14068" max="14068" width="3.125" style="1" customWidth="1"/>
    <col min="14069" max="14069" width="4.875" style="1" customWidth="1"/>
    <col min="14070" max="14298" width="9" style="1" customWidth="1"/>
    <col min="14299" max="14299" width="8.375" style="1" customWidth="1"/>
    <col min="14300" max="14300" width="3" style="1" customWidth="1"/>
    <col min="14301" max="14301" width="4.375" style="1" customWidth="1"/>
    <col min="14302" max="14302" width="3.625" style="1" customWidth="1"/>
    <col min="14303" max="14303" width="3.875" style="1" customWidth="1"/>
    <col min="14304" max="14310" width="3.25" style="1" customWidth="1"/>
    <col min="14311" max="14312" width="3.375" style="1" customWidth="1"/>
    <col min="14313" max="14316" width="3.25" style="1" customWidth="1"/>
    <col min="14317" max="14317" width="3" style="1" customWidth="1"/>
    <col min="14318" max="14318" width="3.625" style="1" customWidth="1"/>
    <col min="14319" max="14319" width="3.125" style="1" customWidth="1"/>
    <col min="14320" max="14320" width="3.375" style="1" customWidth="1"/>
    <col min="14321" max="14321" width="3.25" style="1" customWidth="1"/>
    <col min="14322" max="14322" width="3.375" style="1" customWidth="1"/>
    <col min="14323" max="14323" width="2.875" style="1" customWidth="1"/>
    <col min="14324" max="14324" width="3.125" style="1" customWidth="1"/>
    <col min="14325" max="14325" width="4.875" style="1" customWidth="1"/>
    <col min="14326" max="14554" width="9" style="1" customWidth="1"/>
    <col min="14555" max="14555" width="8.375" style="1" customWidth="1"/>
    <col min="14556" max="14556" width="3" style="1" customWidth="1"/>
    <col min="14557" max="14557" width="4.375" style="1" customWidth="1"/>
    <col min="14558" max="14558" width="3.625" style="1" customWidth="1"/>
    <col min="14559" max="14559" width="3.875" style="1" customWidth="1"/>
    <col min="14560" max="14566" width="3.25" style="1" customWidth="1"/>
    <col min="14567" max="14568" width="3.375" style="1" customWidth="1"/>
    <col min="14569" max="14572" width="3.25" style="1" customWidth="1"/>
    <col min="14573" max="14573" width="3" style="1" customWidth="1"/>
    <col min="14574" max="14574" width="3.625" style="1" customWidth="1"/>
    <col min="14575" max="14575" width="3.125" style="1" customWidth="1"/>
    <col min="14576" max="14576" width="3.375" style="1" customWidth="1"/>
    <col min="14577" max="14577" width="3.25" style="1" customWidth="1"/>
    <col min="14578" max="14578" width="3.375" style="1" customWidth="1"/>
    <col min="14579" max="14579" width="2.875" style="1" customWidth="1"/>
    <col min="14580" max="14580" width="3.125" style="1" customWidth="1"/>
    <col min="14581" max="14581" width="4.875" style="1" customWidth="1"/>
    <col min="14582" max="14810" width="9" style="1" customWidth="1"/>
    <col min="14811" max="14811" width="8.375" style="1" customWidth="1"/>
    <col min="14812" max="14812" width="3" style="1" customWidth="1"/>
    <col min="14813" max="14813" width="4.375" style="1" customWidth="1"/>
    <col min="14814" max="14814" width="3.625" style="1" customWidth="1"/>
    <col min="14815" max="14815" width="3.875" style="1" customWidth="1"/>
    <col min="14816" max="14822" width="3.25" style="1" customWidth="1"/>
    <col min="14823" max="14824" width="3.375" style="1" customWidth="1"/>
    <col min="14825" max="14828" width="3.25" style="1" customWidth="1"/>
    <col min="14829" max="14829" width="3" style="1" customWidth="1"/>
    <col min="14830" max="14830" width="3.625" style="1" customWidth="1"/>
    <col min="14831" max="14831" width="3.125" style="1" customWidth="1"/>
    <col min="14832" max="14832" width="3.375" style="1" customWidth="1"/>
    <col min="14833" max="14833" width="3.25" style="1" customWidth="1"/>
    <col min="14834" max="14834" width="3.375" style="1" customWidth="1"/>
    <col min="14835" max="14835" width="2.875" style="1" customWidth="1"/>
    <col min="14836" max="14836" width="3.125" style="1" customWidth="1"/>
    <col min="14837" max="14837" width="4.875" style="1" customWidth="1"/>
    <col min="14838" max="15066" width="9" style="1" customWidth="1"/>
    <col min="15067" max="15067" width="8.375" style="1" customWidth="1"/>
    <col min="15068" max="15068" width="3" style="1" customWidth="1"/>
    <col min="15069" max="15069" width="4.375" style="1" customWidth="1"/>
    <col min="15070" max="15070" width="3.625" style="1" customWidth="1"/>
    <col min="15071" max="15071" width="3.875" style="1" customWidth="1"/>
    <col min="15072" max="15078" width="3.25" style="1" customWidth="1"/>
    <col min="15079" max="15080" width="3.375" style="1" customWidth="1"/>
    <col min="15081" max="15084" width="3.25" style="1" customWidth="1"/>
    <col min="15085" max="15085" width="3" style="1" customWidth="1"/>
    <col min="15086" max="15086" width="3.625" style="1" customWidth="1"/>
    <col min="15087" max="15087" width="3.125" style="1" customWidth="1"/>
    <col min="15088" max="15088" width="3.375" style="1" customWidth="1"/>
    <col min="15089" max="15089" width="3.25" style="1" customWidth="1"/>
    <col min="15090" max="15090" width="3.375" style="1" customWidth="1"/>
    <col min="15091" max="15091" width="2.875" style="1" customWidth="1"/>
    <col min="15092" max="15092" width="3.125" style="1" customWidth="1"/>
    <col min="15093" max="15093" width="4.875" style="1" customWidth="1"/>
    <col min="15094" max="15322" width="9" style="1" customWidth="1"/>
    <col min="15323" max="15323" width="8.375" style="1" customWidth="1"/>
    <col min="15324" max="15324" width="3" style="1" customWidth="1"/>
    <col min="15325" max="15325" width="4.375" style="1" customWidth="1"/>
    <col min="15326" max="15326" width="3.625" style="1" customWidth="1"/>
    <col min="15327" max="15327" width="3.875" style="1" customWidth="1"/>
    <col min="15328" max="15334" width="3.25" style="1" customWidth="1"/>
    <col min="15335" max="15336" width="3.375" style="1" customWidth="1"/>
    <col min="15337" max="15340" width="3.25" style="1" customWidth="1"/>
    <col min="15341" max="15341" width="3" style="1" customWidth="1"/>
    <col min="15342" max="15342" width="3.625" style="1" customWidth="1"/>
    <col min="15343" max="15343" width="3.125" style="1" customWidth="1"/>
    <col min="15344" max="15344" width="3.375" style="1" customWidth="1"/>
    <col min="15345" max="15345" width="3.25" style="1" customWidth="1"/>
    <col min="15346" max="15346" width="3.375" style="1" customWidth="1"/>
    <col min="15347" max="15347" width="2.875" style="1" customWidth="1"/>
    <col min="15348" max="15348" width="3.125" style="1" customWidth="1"/>
    <col min="15349" max="15349" width="4.875" style="1" customWidth="1"/>
    <col min="15350" max="15578" width="9" style="1" customWidth="1"/>
    <col min="15579" max="15579" width="8.375" style="1" customWidth="1"/>
    <col min="15580" max="15580" width="3" style="1" customWidth="1"/>
    <col min="15581" max="15581" width="4.375" style="1" customWidth="1"/>
    <col min="15582" max="15582" width="3.625" style="1" customWidth="1"/>
    <col min="15583" max="15583" width="3.875" style="1" customWidth="1"/>
    <col min="15584" max="15590" width="3.25" style="1" customWidth="1"/>
    <col min="15591" max="15592" width="3.375" style="1" customWidth="1"/>
    <col min="15593" max="15596" width="3.25" style="1" customWidth="1"/>
    <col min="15597" max="15597" width="3" style="1" customWidth="1"/>
    <col min="15598" max="15598" width="3.625" style="1" customWidth="1"/>
    <col min="15599" max="15599" width="3.125" style="1" customWidth="1"/>
    <col min="15600" max="15600" width="3.375" style="1" customWidth="1"/>
    <col min="15601" max="15601" width="3.25" style="1" customWidth="1"/>
    <col min="15602" max="15602" width="3.375" style="1" customWidth="1"/>
    <col min="15603" max="15603" width="2.875" style="1" customWidth="1"/>
    <col min="15604" max="15604" width="3.125" style="1" customWidth="1"/>
    <col min="15605" max="15605" width="4.875" style="1" customWidth="1"/>
    <col min="15606" max="15834" width="9" style="1" customWidth="1"/>
    <col min="15835" max="15835" width="8.375" style="1" customWidth="1"/>
    <col min="15836" max="15836" width="3" style="1" customWidth="1"/>
    <col min="15837" max="15837" width="4.375" style="1" customWidth="1"/>
    <col min="15838" max="15838" width="3.625" style="1" customWidth="1"/>
    <col min="15839" max="15839" width="3.875" style="1" customWidth="1"/>
    <col min="15840" max="15846" width="3.25" style="1" customWidth="1"/>
    <col min="15847" max="15848" width="3.375" style="1" customWidth="1"/>
    <col min="15849" max="15852" width="3.25" style="1" customWidth="1"/>
    <col min="15853" max="15853" width="3" style="1" customWidth="1"/>
    <col min="15854" max="15854" width="3.625" style="1" customWidth="1"/>
    <col min="15855" max="15855" width="3.125" style="1" customWidth="1"/>
    <col min="15856" max="15856" width="3.375" style="1" customWidth="1"/>
    <col min="15857" max="15857" width="3.25" style="1" customWidth="1"/>
    <col min="15858" max="15858" width="3.375" style="1" customWidth="1"/>
    <col min="15859" max="15859" width="2.875" style="1" customWidth="1"/>
    <col min="15860" max="15860" width="3.125" style="1" customWidth="1"/>
    <col min="15861" max="15861" width="4.875" style="1" customWidth="1"/>
    <col min="15862" max="16090" width="9" style="1" customWidth="1"/>
    <col min="16091" max="16091" width="8.375" style="1" customWidth="1"/>
    <col min="16092" max="16092" width="3" style="1" customWidth="1"/>
    <col min="16093" max="16093" width="4.375" style="1" customWidth="1"/>
    <col min="16094" max="16094" width="3.625" style="1" customWidth="1"/>
    <col min="16095" max="16095" width="3.875" style="1" customWidth="1"/>
    <col min="16096" max="16102" width="3.25" style="1" customWidth="1"/>
    <col min="16103" max="16104" width="3.375" style="1" customWidth="1"/>
    <col min="16105" max="16108" width="3.25" style="1" customWidth="1"/>
    <col min="16109" max="16109" width="3" style="1" customWidth="1"/>
    <col min="16110" max="16110" width="3.625" style="1" customWidth="1"/>
    <col min="16111" max="16111" width="3.125" style="1" customWidth="1"/>
    <col min="16112" max="16112" width="3.375" style="1" customWidth="1"/>
    <col min="16113" max="16113" width="3.25" style="1" customWidth="1"/>
    <col min="16114" max="16114" width="3.375" style="1" customWidth="1"/>
    <col min="16115" max="16115" width="2.875" style="1" customWidth="1"/>
    <col min="16116" max="16116" width="3.125" style="1" customWidth="1"/>
    <col min="16117" max="16117" width="4.875" style="1" customWidth="1"/>
    <col min="16118" max="16384" width="9" style="1" customWidth="1"/>
  </cols>
  <sheetData>
    <row r="1" spans="1:9" ht="20.100000000000001" customHeight="1">
      <c r="A1" s="6" t="s">
        <v>131</v>
      </c>
      <c r="B1" s="6"/>
      <c r="C1" s="6"/>
      <c r="D1" s="6"/>
      <c r="E1" s="6"/>
      <c r="F1" s="6"/>
      <c r="G1" s="6"/>
    </row>
    <row r="2" spans="1:9" s="5" customFormat="1" ht="20.100000000000001" customHeight="1">
      <c r="A2" s="399"/>
      <c r="B2" s="399"/>
      <c r="C2" s="3"/>
      <c r="D2" s="3"/>
      <c r="E2" s="3"/>
      <c r="F2" s="140" t="s">
        <v>127</v>
      </c>
      <c r="G2" s="140"/>
    </row>
    <row r="3" spans="1:9" s="218" customFormat="1" ht="20.100000000000001" customHeight="1">
      <c r="A3" s="822" t="s">
        <v>55</v>
      </c>
      <c r="B3" s="826" t="s">
        <v>135</v>
      </c>
      <c r="C3" s="833"/>
      <c r="D3" s="833"/>
      <c r="E3" s="826" t="s">
        <v>138</v>
      </c>
      <c r="F3" s="833"/>
      <c r="G3" s="847"/>
    </row>
    <row r="4" spans="1:9" s="218" customFormat="1" ht="20.100000000000001" customHeight="1">
      <c r="A4" s="823"/>
      <c r="B4" s="827" t="s">
        <v>121</v>
      </c>
      <c r="C4" s="827" t="s">
        <v>133</v>
      </c>
      <c r="D4" s="19" t="s">
        <v>215</v>
      </c>
      <c r="E4" s="827" t="s">
        <v>121</v>
      </c>
      <c r="F4" s="827" t="s">
        <v>133</v>
      </c>
      <c r="G4" s="848" t="s">
        <v>293</v>
      </c>
    </row>
    <row r="5" spans="1:9" s="218" customFormat="1" ht="20.100000000000001" customHeight="1">
      <c r="A5" s="824" t="s">
        <v>267</v>
      </c>
      <c r="B5" s="828">
        <v>56490</v>
      </c>
      <c r="C5" s="834">
        <v>154.80000000000001</v>
      </c>
      <c r="D5" s="840">
        <v>77.8</v>
      </c>
      <c r="E5" s="828">
        <v>84689</v>
      </c>
      <c r="F5" s="834">
        <v>345.7</v>
      </c>
      <c r="G5" s="849">
        <v>2.4</v>
      </c>
    </row>
    <row r="6" spans="1:9" s="218" customFormat="1" ht="20.100000000000001" customHeight="1">
      <c r="A6" s="824">
        <v>19</v>
      </c>
      <c r="B6" s="828">
        <v>55731</v>
      </c>
      <c r="C6" s="834">
        <v>152.30000000000001</v>
      </c>
      <c r="D6" s="840">
        <v>76.5</v>
      </c>
      <c r="E6" s="828">
        <v>82237</v>
      </c>
      <c r="F6" s="834">
        <v>335.7</v>
      </c>
      <c r="G6" s="850">
        <v>-2.9</v>
      </c>
    </row>
    <row r="7" spans="1:9" s="218" customFormat="1" ht="20.100000000000001" customHeight="1">
      <c r="A7" s="824">
        <v>20</v>
      </c>
      <c r="B7" s="828">
        <v>45988</v>
      </c>
      <c r="C7" s="834">
        <v>126</v>
      </c>
      <c r="D7" s="840">
        <v>63.3</v>
      </c>
      <c r="E7" s="828">
        <v>74889</v>
      </c>
      <c r="F7" s="834">
        <v>308.2</v>
      </c>
      <c r="G7" s="851">
        <v>-8.9</v>
      </c>
    </row>
    <row r="8" spans="1:9" s="218" customFormat="1" ht="20.100000000000001" customHeight="1">
      <c r="A8" s="824">
        <v>21</v>
      </c>
      <c r="B8" s="828">
        <v>43968</v>
      </c>
      <c r="C8" s="834">
        <v>120.5</v>
      </c>
      <c r="D8" s="840">
        <v>60.6</v>
      </c>
      <c r="E8" s="828">
        <v>72974</v>
      </c>
      <c r="F8" s="834">
        <v>301.5</v>
      </c>
      <c r="G8" s="852">
        <v>-2.6</v>
      </c>
    </row>
    <row r="9" spans="1:9" s="218" customFormat="1" ht="20.100000000000001" customHeight="1">
      <c r="A9" s="824">
        <v>22</v>
      </c>
      <c r="B9" s="828">
        <v>44641</v>
      </c>
      <c r="C9" s="834">
        <v>122.3</v>
      </c>
      <c r="D9" s="840">
        <v>61.5</v>
      </c>
      <c r="E9" s="828">
        <v>69664</v>
      </c>
      <c r="F9" s="834">
        <v>286.7</v>
      </c>
      <c r="G9" s="850">
        <v>-4.5</v>
      </c>
    </row>
    <row r="10" spans="1:9" s="5" customFormat="1" ht="20.100000000000001" customHeight="1">
      <c r="A10" s="824">
        <v>23</v>
      </c>
      <c r="B10" s="828">
        <v>43904</v>
      </c>
      <c r="C10" s="834">
        <v>120</v>
      </c>
      <c r="D10" s="840">
        <v>60.3</v>
      </c>
      <c r="E10" s="828">
        <v>71419</v>
      </c>
      <c r="F10" s="834">
        <v>292.7</v>
      </c>
      <c r="G10" s="852">
        <v>2.5</v>
      </c>
      <c r="I10" s="218"/>
    </row>
    <row r="11" spans="1:9" s="5" customFormat="1" ht="20.100000000000001" customHeight="1">
      <c r="A11" s="824">
        <v>24</v>
      </c>
      <c r="B11" s="29">
        <v>45198</v>
      </c>
      <c r="C11" s="835">
        <v>123.8</v>
      </c>
      <c r="D11" s="841">
        <v>62.2</v>
      </c>
      <c r="E11" s="845">
        <v>68258</v>
      </c>
      <c r="F11" s="835">
        <v>278.60000000000002</v>
      </c>
      <c r="G11" s="850">
        <v>-4.4000000000000004</v>
      </c>
      <c r="I11" s="218"/>
    </row>
    <row r="12" spans="1:9" s="5" customFormat="1" ht="20.100000000000001" customHeight="1">
      <c r="A12" s="160">
        <v>25</v>
      </c>
      <c r="B12" s="829">
        <v>39868</v>
      </c>
      <c r="C12" s="836">
        <v>109.2</v>
      </c>
      <c r="D12" s="835">
        <v>54.9</v>
      </c>
      <c r="E12" s="829">
        <v>68140</v>
      </c>
      <c r="F12" s="835">
        <v>279.3</v>
      </c>
      <c r="G12" s="852">
        <v>-0.2</v>
      </c>
      <c r="I12" s="218"/>
    </row>
    <row r="13" spans="1:9" s="5" customFormat="1" ht="20.100000000000001" customHeight="1">
      <c r="A13" s="824">
        <v>26</v>
      </c>
      <c r="B13" s="29">
        <v>37086</v>
      </c>
      <c r="C13" s="835">
        <v>101.6</v>
      </c>
      <c r="D13" s="841">
        <v>51.1</v>
      </c>
      <c r="E13" s="845">
        <v>68290</v>
      </c>
      <c r="F13" s="835">
        <v>279.89999999999998</v>
      </c>
      <c r="G13" s="850">
        <v>0.2</v>
      </c>
      <c r="I13" s="218"/>
    </row>
    <row r="14" spans="1:9" s="5" customFormat="1" ht="20.100000000000001" customHeight="1">
      <c r="A14" s="304">
        <v>27</v>
      </c>
      <c r="B14" s="830">
        <v>31792</v>
      </c>
      <c r="C14" s="837">
        <v>86.8</v>
      </c>
      <c r="D14" s="842">
        <v>43.6</v>
      </c>
      <c r="E14" s="830">
        <v>56415</v>
      </c>
      <c r="F14" s="837">
        <v>232.1</v>
      </c>
      <c r="G14" s="851">
        <v>-17.399999999999999</v>
      </c>
      <c r="I14" s="218"/>
    </row>
    <row r="15" spans="1:9" s="5" customFormat="1" ht="20.100000000000001" customHeight="1">
      <c r="A15" s="825">
        <v>28</v>
      </c>
      <c r="B15" s="831">
        <v>34622</v>
      </c>
      <c r="C15" s="838">
        <v>94.8</v>
      </c>
      <c r="D15" s="843">
        <v>47.6</v>
      </c>
      <c r="E15" s="846">
        <v>55699</v>
      </c>
      <c r="F15" s="838">
        <v>222.7</v>
      </c>
      <c r="G15" s="853">
        <v>-1.3</v>
      </c>
      <c r="I15" s="218"/>
    </row>
    <row r="16" spans="1:9" s="5" customFormat="1" ht="20.100000000000001" customHeight="1">
      <c r="A16" s="825">
        <v>29</v>
      </c>
      <c r="B16" s="831">
        <v>42921</v>
      </c>
      <c r="C16" s="838">
        <v>117.5</v>
      </c>
      <c r="D16" s="843">
        <v>59</v>
      </c>
      <c r="E16" s="846">
        <v>57557</v>
      </c>
      <c r="F16" s="838">
        <v>224.8</v>
      </c>
      <c r="G16" s="853">
        <v>3.3</v>
      </c>
      <c r="I16" s="218"/>
    </row>
    <row r="17" spans="1:9" s="5" customFormat="1" ht="20.100000000000001" customHeight="1">
      <c r="A17" s="825">
        <v>30</v>
      </c>
      <c r="B17" s="831">
        <v>44077</v>
      </c>
      <c r="C17" s="838">
        <v>120.7</v>
      </c>
      <c r="D17" s="843">
        <v>60.7</v>
      </c>
      <c r="E17" s="846">
        <v>57077</v>
      </c>
      <c r="F17" s="838">
        <v>217</v>
      </c>
      <c r="G17" s="853">
        <v>-0.8</v>
      </c>
      <c r="I17" s="218"/>
    </row>
    <row r="18" spans="1:9" s="5" customFormat="1" ht="20.100000000000001" customHeight="1">
      <c r="A18" s="825" t="s">
        <v>167</v>
      </c>
      <c r="B18" s="831">
        <v>44625</v>
      </c>
      <c r="C18" s="838">
        <v>121.9</v>
      </c>
      <c r="D18" s="843">
        <v>61.2</v>
      </c>
      <c r="E18" s="846">
        <v>58091</v>
      </c>
      <c r="F18" s="838">
        <v>226.9</v>
      </c>
      <c r="G18" s="853">
        <v>1.8</v>
      </c>
      <c r="I18" s="218"/>
    </row>
    <row r="19" spans="1:9" s="5" customFormat="1" ht="20.100000000000001" customHeight="1">
      <c r="A19" s="386">
        <v>2</v>
      </c>
      <c r="B19" s="832">
        <v>40040</v>
      </c>
      <c r="C19" s="839">
        <v>109.7</v>
      </c>
      <c r="D19" s="844">
        <v>55.1</v>
      </c>
      <c r="E19" s="832">
        <v>52191</v>
      </c>
      <c r="F19" s="839">
        <v>214.8</v>
      </c>
      <c r="G19" s="854">
        <v>-10.199999999999999</v>
      </c>
      <c r="I19" s="218"/>
    </row>
    <row r="20" spans="1:9" s="5" customFormat="1" ht="20.100000000000001" customHeight="1">
      <c r="A20" s="7" t="s">
        <v>123</v>
      </c>
      <c r="B20" s="3"/>
      <c r="C20" s="3"/>
      <c r="D20" s="3"/>
      <c r="E20" s="3"/>
      <c r="F20" s="60" t="s">
        <v>185</v>
      </c>
      <c r="G20" s="138"/>
    </row>
    <row r="21" spans="1:9" ht="15" customHeight="1"/>
    <row r="22" spans="1:9" ht="15" customHeight="1"/>
    <row r="23" spans="1:9" ht="15" customHeight="1"/>
    <row r="24" spans="1:9" ht="15" customHeight="1"/>
    <row r="25" spans="1:9" ht="15" customHeight="1"/>
    <row r="26" spans="1:9" ht="15" customHeight="1"/>
    <row r="27" spans="1:9" ht="15" customHeight="1"/>
  </sheetData>
  <protectedRanges>
    <protectedRange sqref="F1:G1 F2 B1:D9 E1:E2 E3:G9 A1:A16 A20:F20" name="範囲1_2"/>
    <protectedRange sqref="B10:G16" name="範囲1_5"/>
    <protectedRange sqref="A17:A19" name="範囲1_2_3"/>
    <protectedRange sqref="B17:G19" name="範囲1_5_3"/>
  </protectedRanges>
  <mergeCells count="7">
    <mergeCell ref="A1:G1"/>
    <mergeCell ref="A2:B2"/>
    <mergeCell ref="F2:G2"/>
    <mergeCell ref="B3:D3"/>
    <mergeCell ref="E3:G3"/>
    <mergeCell ref="F20:G20"/>
    <mergeCell ref="A3:A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5"/>
  <sheetViews>
    <sheetView zoomScale="110" zoomScaleNormal="110" zoomScaleSheetLayoutView="110" workbookViewId="0">
      <selection activeCell="A23" sqref="A23:H23"/>
    </sheetView>
  </sheetViews>
  <sheetFormatPr defaultRowHeight="10.5"/>
  <cols>
    <col min="1" max="2" width="11.5" style="1" customWidth="1"/>
    <col min="3" max="5" width="11.875" style="1" customWidth="1"/>
    <col min="6" max="8" width="11.5" style="1" customWidth="1"/>
    <col min="9" max="9" width="3.875" style="1" customWidth="1"/>
    <col min="10" max="10" width="5.5" style="1" customWidth="1"/>
    <col min="11" max="11" width="3.875" style="1" customWidth="1"/>
    <col min="12" max="12" width="6.75" style="1" customWidth="1"/>
    <col min="13" max="18" width="3.875" style="1" customWidth="1"/>
    <col min="19" max="237" width="9" style="1" customWidth="1"/>
    <col min="238" max="238" width="10" style="1" customWidth="1"/>
    <col min="239" max="239" width="4.375" style="1" customWidth="1"/>
    <col min="240" max="241" width="4" style="1" customWidth="1"/>
    <col min="242" max="244" width="4.375" style="1" customWidth="1"/>
    <col min="245" max="245" width="4" style="1" customWidth="1"/>
    <col min="246" max="246" width="4.75" style="1" customWidth="1"/>
    <col min="247" max="248" width="4" style="1" customWidth="1"/>
    <col min="249" max="249" width="4.25" style="1" customWidth="1"/>
    <col min="250" max="250" width="4" style="1" customWidth="1"/>
    <col min="251" max="251" width="5.75" style="1" customWidth="1"/>
    <col min="252" max="253" width="4" style="1" customWidth="1"/>
    <col min="254" max="254" width="4.375" style="1" customWidth="1"/>
    <col min="255" max="255" width="5.125" style="1" customWidth="1"/>
    <col min="256" max="257" width="4.25" style="1" customWidth="1"/>
    <col min="258" max="264" width="2.625" style="1" customWidth="1"/>
    <col min="265" max="265" width="3.875" style="1" customWidth="1"/>
    <col min="266" max="266" width="5.5" style="1" customWidth="1"/>
    <col min="267" max="267" width="3.875" style="1" customWidth="1"/>
    <col min="268" max="268" width="6.75" style="1" customWidth="1"/>
    <col min="269" max="274" width="3.875" style="1" customWidth="1"/>
    <col min="275" max="493" width="9" style="1" customWidth="1"/>
    <col min="494" max="494" width="10" style="1" customWidth="1"/>
    <col min="495" max="495" width="4.375" style="1" customWidth="1"/>
    <col min="496" max="497" width="4" style="1" customWidth="1"/>
    <col min="498" max="500" width="4.375" style="1" customWidth="1"/>
    <col min="501" max="501" width="4" style="1" customWidth="1"/>
    <col min="502" max="502" width="4.75" style="1" customWidth="1"/>
    <col min="503" max="504" width="4" style="1" customWidth="1"/>
    <col min="505" max="505" width="4.25" style="1" customWidth="1"/>
    <col min="506" max="506" width="4" style="1" customWidth="1"/>
    <col min="507" max="507" width="5.75" style="1" customWidth="1"/>
    <col min="508" max="509" width="4" style="1" customWidth="1"/>
    <col min="510" max="510" width="4.375" style="1" customWidth="1"/>
    <col min="511" max="511" width="5.125" style="1" customWidth="1"/>
    <col min="512" max="513" width="4.25" style="1" customWidth="1"/>
    <col min="514" max="520" width="2.625" style="1" customWidth="1"/>
    <col min="521" max="521" width="3.875" style="1" customWidth="1"/>
    <col min="522" max="522" width="5.5" style="1" customWidth="1"/>
    <col min="523" max="523" width="3.875" style="1" customWidth="1"/>
    <col min="524" max="524" width="6.75" style="1" customWidth="1"/>
    <col min="525" max="530" width="3.875" style="1" customWidth="1"/>
    <col min="531" max="749" width="9" style="1" customWidth="1"/>
    <col min="750" max="750" width="10" style="1" customWidth="1"/>
    <col min="751" max="751" width="4.375" style="1" customWidth="1"/>
    <col min="752" max="753" width="4" style="1" customWidth="1"/>
    <col min="754" max="756" width="4.375" style="1" customWidth="1"/>
    <col min="757" max="757" width="4" style="1" customWidth="1"/>
    <col min="758" max="758" width="4.75" style="1" customWidth="1"/>
    <col min="759" max="760" width="4" style="1" customWidth="1"/>
    <col min="761" max="761" width="4.25" style="1" customWidth="1"/>
    <col min="762" max="762" width="4" style="1" customWidth="1"/>
    <col min="763" max="763" width="5.75" style="1" customWidth="1"/>
    <col min="764" max="765" width="4" style="1" customWidth="1"/>
    <col min="766" max="766" width="4.375" style="1" customWidth="1"/>
    <col min="767" max="767" width="5.125" style="1" customWidth="1"/>
    <col min="768" max="769" width="4.25" style="1" customWidth="1"/>
    <col min="770" max="776" width="2.625" style="1" customWidth="1"/>
    <col min="777" max="777" width="3.875" style="1" customWidth="1"/>
    <col min="778" max="778" width="5.5" style="1" customWidth="1"/>
    <col min="779" max="779" width="3.875" style="1" customWidth="1"/>
    <col min="780" max="780" width="6.75" style="1" customWidth="1"/>
    <col min="781" max="786" width="3.875" style="1" customWidth="1"/>
    <col min="787" max="1005" width="9" style="1" customWidth="1"/>
    <col min="1006" max="1006" width="10" style="1" customWidth="1"/>
    <col min="1007" max="1007" width="4.375" style="1" customWidth="1"/>
    <col min="1008" max="1009" width="4" style="1" customWidth="1"/>
    <col min="1010" max="1012" width="4.375" style="1" customWidth="1"/>
    <col min="1013" max="1013" width="4" style="1" customWidth="1"/>
    <col min="1014" max="1014" width="4.75" style="1" customWidth="1"/>
    <col min="1015" max="1016" width="4" style="1" customWidth="1"/>
    <col min="1017" max="1017" width="4.25" style="1" customWidth="1"/>
    <col min="1018" max="1018" width="4" style="1" customWidth="1"/>
    <col min="1019" max="1019" width="5.75" style="1" customWidth="1"/>
    <col min="1020" max="1021" width="4" style="1" customWidth="1"/>
    <col min="1022" max="1022" width="4.375" style="1" customWidth="1"/>
    <col min="1023" max="1023" width="5.125" style="1" customWidth="1"/>
    <col min="1024" max="1025" width="4.25" style="1" customWidth="1"/>
    <col min="1026" max="1032" width="2.625" style="1" customWidth="1"/>
    <col min="1033" max="1033" width="3.875" style="1" customWidth="1"/>
    <col min="1034" max="1034" width="5.5" style="1" customWidth="1"/>
    <col min="1035" max="1035" width="3.875" style="1" customWidth="1"/>
    <col min="1036" max="1036" width="6.75" style="1" customWidth="1"/>
    <col min="1037" max="1042" width="3.875" style="1" customWidth="1"/>
    <col min="1043" max="1261" width="9" style="1" customWidth="1"/>
    <col min="1262" max="1262" width="10" style="1" customWidth="1"/>
    <col min="1263" max="1263" width="4.375" style="1" customWidth="1"/>
    <col min="1264" max="1265" width="4" style="1" customWidth="1"/>
    <col min="1266" max="1268" width="4.375" style="1" customWidth="1"/>
    <col min="1269" max="1269" width="4" style="1" customWidth="1"/>
    <col min="1270" max="1270" width="4.75" style="1" customWidth="1"/>
    <col min="1271" max="1272" width="4" style="1" customWidth="1"/>
    <col min="1273" max="1273" width="4.25" style="1" customWidth="1"/>
    <col min="1274" max="1274" width="4" style="1" customWidth="1"/>
    <col min="1275" max="1275" width="5.75" style="1" customWidth="1"/>
    <col min="1276" max="1277" width="4" style="1" customWidth="1"/>
    <col min="1278" max="1278" width="4.375" style="1" customWidth="1"/>
    <col min="1279" max="1279" width="5.125" style="1" customWidth="1"/>
    <col min="1280" max="1281" width="4.25" style="1" customWidth="1"/>
    <col min="1282" max="1288" width="2.625" style="1" customWidth="1"/>
    <col min="1289" max="1289" width="3.875" style="1" customWidth="1"/>
    <col min="1290" max="1290" width="5.5" style="1" customWidth="1"/>
    <col min="1291" max="1291" width="3.875" style="1" customWidth="1"/>
    <col min="1292" max="1292" width="6.75" style="1" customWidth="1"/>
    <col min="1293" max="1298" width="3.875" style="1" customWidth="1"/>
    <col min="1299" max="1517" width="9" style="1" customWidth="1"/>
    <col min="1518" max="1518" width="10" style="1" customWidth="1"/>
    <col min="1519" max="1519" width="4.375" style="1" customWidth="1"/>
    <col min="1520" max="1521" width="4" style="1" customWidth="1"/>
    <col min="1522" max="1524" width="4.375" style="1" customWidth="1"/>
    <col min="1525" max="1525" width="4" style="1" customWidth="1"/>
    <col min="1526" max="1526" width="4.75" style="1" customWidth="1"/>
    <col min="1527" max="1528" width="4" style="1" customWidth="1"/>
    <col min="1529" max="1529" width="4.25" style="1" customWidth="1"/>
    <col min="1530" max="1530" width="4" style="1" customWidth="1"/>
    <col min="1531" max="1531" width="5.75" style="1" customWidth="1"/>
    <col min="1532" max="1533" width="4" style="1" customWidth="1"/>
    <col min="1534" max="1534" width="4.375" style="1" customWidth="1"/>
    <col min="1535" max="1535" width="5.125" style="1" customWidth="1"/>
    <col min="1536" max="1537" width="4.25" style="1" customWidth="1"/>
    <col min="1538" max="1544" width="2.625" style="1" customWidth="1"/>
    <col min="1545" max="1545" width="3.875" style="1" customWidth="1"/>
    <col min="1546" max="1546" width="5.5" style="1" customWidth="1"/>
    <col min="1547" max="1547" width="3.875" style="1" customWidth="1"/>
    <col min="1548" max="1548" width="6.75" style="1" customWidth="1"/>
    <col min="1549" max="1554" width="3.875" style="1" customWidth="1"/>
    <col min="1555" max="1773" width="9" style="1" customWidth="1"/>
    <col min="1774" max="1774" width="10" style="1" customWidth="1"/>
    <col min="1775" max="1775" width="4.375" style="1" customWidth="1"/>
    <col min="1776" max="1777" width="4" style="1" customWidth="1"/>
    <col min="1778" max="1780" width="4.375" style="1" customWidth="1"/>
    <col min="1781" max="1781" width="4" style="1" customWidth="1"/>
    <col min="1782" max="1782" width="4.75" style="1" customWidth="1"/>
    <col min="1783" max="1784" width="4" style="1" customWidth="1"/>
    <col min="1785" max="1785" width="4.25" style="1" customWidth="1"/>
    <col min="1786" max="1786" width="4" style="1" customWidth="1"/>
    <col min="1787" max="1787" width="5.75" style="1" customWidth="1"/>
    <col min="1788" max="1789" width="4" style="1" customWidth="1"/>
    <col min="1790" max="1790" width="4.375" style="1" customWidth="1"/>
    <col min="1791" max="1791" width="5.125" style="1" customWidth="1"/>
    <col min="1792" max="1793" width="4.25" style="1" customWidth="1"/>
    <col min="1794" max="1800" width="2.625" style="1" customWidth="1"/>
    <col min="1801" max="1801" width="3.875" style="1" customWidth="1"/>
    <col min="1802" max="1802" width="5.5" style="1" customWidth="1"/>
    <col min="1803" max="1803" width="3.875" style="1" customWidth="1"/>
    <col min="1804" max="1804" width="6.75" style="1" customWidth="1"/>
    <col min="1805" max="1810" width="3.875" style="1" customWidth="1"/>
    <col min="1811" max="2029" width="9" style="1" customWidth="1"/>
    <col min="2030" max="2030" width="10" style="1" customWidth="1"/>
    <col min="2031" max="2031" width="4.375" style="1" customWidth="1"/>
    <col min="2032" max="2033" width="4" style="1" customWidth="1"/>
    <col min="2034" max="2036" width="4.375" style="1" customWidth="1"/>
    <col min="2037" max="2037" width="4" style="1" customWidth="1"/>
    <col min="2038" max="2038" width="4.75" style="1" customWidth="1"/>
    <col min="2039" max="2040" width="4" style="1" customWidth="1"/>
    <col min="2041" max="2041" width="4.25" style="1" customWidth="1"/>
    <col min="2042" max="2042" width="4" style="1" customWidth="1"/>
    <col min="2043" max="2043" width="5.75" style="1" customWidth="1"/>
    <col min="2044" max="2045" width="4" style="1" customWidth="1"/>
    <col min="2046" max="2046" width="4.375" style="1" customWidth="1"/>
    <col min="2047" max="2047" width="5.125" style="1" customWidth="1"/>
    <col min="2048" max="2049" width="4.25" style="1" customWidth="1"/>
    <col min="2050" max="2056" width="2.625" style="1" customWidth="1"/>
    <col min="2057" max="2057" width="3.875" style="1" customWidth="1"/>
    <col min="2058" max="2058" width="5.5" style="1" customWidth="1"/>
    <col min="2059" max="2059" width="3.875" style="1" customWidth="1"/>
    <col min="2060" max="2060" width="6.75" style="1" customWidth="1"/>
    <col min="2061" max="2066" width="3.875" style="1" customWidth="1"/>
    <col min="2067" max="2285" width="9" style="1" customWidth="1"/>
    <col min="2286" max="2286" width="10" style="1" customWidth="1"/>
    <col min="2287" max="2287" width="4.375" style="1" customWidth="1"/>
    <col min="2288" max="2289" width="4" style="1" customWidth="1"/>
    <col min="2290" max="2292" width="4.375" style="1" customWidth="1"/>
    <col min="2293" max="2293" width="4" style="1" customWidth="1"/>
    <col min="2294" max="2294" width="4.75" style="1" customWidth="1"/>
    <col min="2295" max="2296" width="4" style="1" customWidth="1"/>
    <col min="2297" max="2297" width="4.25" style="1" customWidth="1"/>
    <col min="2298" max="2298" width="4" style="1" customWidth="1"/>
    <col min="2299" max="2299" width="5.75" style="1" customWidth="1"/>
    <col min="2300" max="2301" width="4" style="1" customWidth="1"/>
    <col min="2302" max="2302" width="4.375" style="1" customWidth="1"/>
    <col min="2303" max="2303" width="5.125" style="1" customWidth="1"/>
    <col min="2304" max="2305" width="4.25" style="1" customWidth="1"/>
    <col min="2306" max="2312" width="2.625" style="1" customWidth="1"/>
    <col min="2313" max="2313" width="3.875" style="1" customWidth="1"/>
    <col min="2314" max="2314" width="5.5" style="1" customWidth="1"/>
    <col min="2315" max="2315" width="3.875" style="1" customWidth="1"/>
    <col min="2316" max="2316" width="6.75" style="1" customWidth="1"/>
    <col min="2317" max="2322" width="3.875" style="1" customWidth="1"/>
    <col min="2323" max="2541" width="9" style="1" customWidth="1"/>
    <col min="2542" max="2542" width="10" style="1" customWidth="1"/>
    <col min="2543" max="2543" width="4.375" style="1" customWidth="1"/>
    <col min="2544" max="2545" width="4" style="1" customWidth="1"/>
    <col min="2546" max="2548" width="4.375" style="1" customWidth="1"/>
    <col min="2549" max="2549" width="4" style="1" customWidth="1"/>
    <col min="2550" max="2550" width="4.75" style="1" customWidth="1"/>
    <col min="2551" max="2552" width="4" style="1" customWidth="1"/>
    <col min="2553" max="2553" width="4.25" style="1" customWidth="1"/>
    <col min="2554" max="2554" width="4" style="1" customWidth="1"/>
    <col min="2555" max="2555" width="5.75" style="1" customWidth="1"/>
    <col min="2556" max="2557" width="4" style="1" customWidth="1"/>
    <col min="2558" max="2558" width="4.375" style="1" customWidth="1"/>
    <col min="2559" max="2559" width="5.125" style="1" customWidth="1"/>
    <col min="2560" max="2561" width="4.25" style="1" customWidth="1"/>
    <col min="2562" max="2568" width="2.625" style="1" customWidth="1"/>
    <col min="2569" max="2569" width="3.875" style="1" customWidth="1"/>
    <col min="2570" max="2570" width="5.5" style="1" customWidth="1"/>
    <col min="2571" max="2571" width="3.875" style="1" customWidth="1"/>
    <col min="2572" max="2572" width="6.75" style="1" customWidth="1"/>
    <col min="2573" max="2578" width="3.875" style="1" customWidth="1"/>
    <col min="2579" max="2797" width="9" style="1" customWidth="1"/>
    <col min="2798" max="2798" width="10" style="1" customWidth="1"/>
    <col min="2799" max="2799" width="4.375" style="1" customWidth="1"/>
    <col min="2800" max="2801" width="4" style="1" customWidth="1"/>
    <col min="2802" max="2804" width="4.375" style="1" customWidth="1"/>
    <col min="2805" max="2805" width="4" style="1" customWidth="1"/>
    <col min="2806" max="2806" width="4.75" style="1" customWidth="1"/>
    <col min="2807" max="2808" width="4" style="1" customWidth="1"/>
    <col min="2809" max="2809" width="4.25" style="1" customWidth="1"/>
    <col min="2810" max="2810" width="4" style="1" customWidth="1"/>
    <col min="2811" max="2811" width="5.75" style="1" customWidth="1"/>
    <col min="2812" max="2813" width="4" style="1" customWidth="1"/>
    <col min="2814" max="2814" width="4.375" style="1" customWidth="1"/>
    <col min="2815" max="2815" width="5.125" style="1" customWidth="1"/>
    <col min="2816" max="2817" width="4.25" style="1" customWidth="1"/>
    <col min="2818" max="2824" width="2.625" style="1" customWidth="1"/>
    <col min="2825" max="2825" width="3.875" style="1" customWidth="1"/>
    <col min="2826" max="2826" width="5.5" style="1" customWidth="1"/>
    <col min="2827" max="2827" width="3.875" style="1" customWidth="1"/>
    <col min="2828" max="2828" width="6.75" style="1" customWidth="1"/>
    <col min="2829" max="2834" width="3.875" style="1" customWidth="1"/>
    <col min="2835" max="3053" width="9" style="1" customWidth="1"/>
    <col min="3054" max="3054" width="10" style="1" customWidth="1"/>
    <col min="3055" max="3055" width="4.375" style="1" customWidth="1"/>
    <col min="3056" max="3057" width="4" style="1" customWidth="1"/>
    <col min="3058" max="3060" width="4.375" style="1" customWidth="1"/>
    <col min="3061" max="3061" width="4" style="1" customWidth="1"/>
    <col min="3062" max="3062" width="4.75" style="1" customWidth="1"/>
    <col min="3063" max="3064" width="4" style="1" customWidth="1"/>
    <col min="3065" max="3065" width="4.25" style="1" customWidth="1"/>
    <col min="3066" max="3066" width="4" style="1" customWidth="1"/>
    <col min="3067" max="3067" width="5.75" style="1" customWidth="1"/>
    <col min="3068" max="3069" width="4" style="1" customWidth="1"/>
    <col min="3070" max="3070" width="4.375" style="1" customWidth="1"/>
    <col min="3071" max="3071" width="5.125" style="1" customWidth="1"/>
    <col min="3072" max="3073" width="4.25" style="1" customWidth="1"/>
    <col min="3074" max="3080" width="2.625" style="1" customWidth="1"/>
    <col min="3081" max="3081" width="3.875" style="1" customWidth="1"/>
    <col min="3082" max="3082" width="5.5" style="1" customWidth="1"/>
    <col min="3083" max="3083" width="3.875" style="1" customWidth="1"/>
    <col min="3084" max="3084" width="6.75" style="1" customWidth="1"/>
    <col min="3085" max="3090" width="3.875" style="1" customWidth="1"/>
    <col min="3091" max="3309" width="9" style="1" customWidth="1"/>
    <col min="3310" max="3310" width="10" style="1" customWidth="1"/>
    <col min="3311" max="3311" width="4.375" style="1" customWidth="1"/>
    <col min="3312" max="3313" width="4" style="1" customWidth="1"/>
    <col min="3314" max="3316" width="4.375" style="1" customWidth="1"/>
    <col min="3317" max="3317" width="4" style="1" customWidth="1"/>
    <col min="3318" max="3318" width="4.75" style="1" customWidth="1"/>
    <col min="3319" max="3320" width="4" style="1" customWidth="1"/>
    <col min="3321" max="3321" width="4.25" style="1" customWidth="1"/>
    <col min="3322" max="3322" width="4" style="1" customWidth="1"/>
    <col min="3323" max="3323" width="5.75" style="1" customWidth="1"/>
    <col min="3324" max="3325" width="4" style="1" customWidth="1"/>
    <col min="3326" max="3326" width="4.375" style="1" customWidth="1"/>
    <col min="3327" max="3327" width="5.125" style="1" customWidth="1"/>
    <col min="3328" max="3329" width="4.25" style="1" customWidth="1"/>
    <col min="3330" max="3336" width="2.625" style="1" customWidth="1"/>
    <col min="3337" max="3337" width="3.875" style="1" customWidth="1"/>
    <col min="3338" max="3338" width="5.5" style="1" customWidth="1"/>
    <col min="3339" max="3339" width="3.875" style="1" customWidth="1"/>
    <col min="3340" max="3340" width="6.75" style="1" customWidth="1"/>
    <col min="3341" max="3346" width="3.875" style="1" customWidth="1"/>
    <col min="3347" max="3565" width="9" style="1" customWidth="1"/>
    <col min="3566" max="3566" width="10" style="1" customWidth="1"/>
    <col min="3567" max="3567" width="4.375" style="1" customWidth="1"/>
    <col min="3568" max="3569" width="4" style="1" customWidth="1"/>
    <col min="3570" max="3572" width="4.375" style="1" customWidth="1"/>
    <col min="3573" max="3573" width="4" style="1" customWidth="1"/>
    <col min="3574" max="3574" width="4.75" style="1" customWidth="1"/>
    <col min="3575" max="3576" width="4" style="1" customWidth="1"/>
    <col min="3577" max="3577" width="4.25" style="1" customWidth="1"/>
    <col min="3578" max="3578" width="4" style="1" customWidth="1"/>
    <col min="3579" max="3579" width="5.75" style="1" customWidth="1"/>
    <col min="3580" max="3581" width="4" style="1" customWidth="1"/>
    <col min="3582" max="3582" width="4.375" style="1" customWidth="1"/>
    <col min="3583" max="3583" width="5.125" style="1" customWidth="1"/>
    <col min="3584" max="3585" width="4.25" style="1" customWidth="1"/>
    <col min="3586" max="3592" width="2.625" style="1" customWidth="1"/>
    <col min="3593" max="3593" width="3.875" style="1" customWidth="1"/>
    <col min="3594" max="3594" width="5.5" style="1" customWidth="1"/>
    <col min="3595" max="3595" width="3.875" style="1" customWidth="1"/>
    <col min="3596" max="3596" width="6.75" style="1" customWidth="1"/>
    <col min="3597" max="3602" width="3.875" style="1" customWidth="1"/>
    <col min="3603" max="3821" width="9" style="1" customWidth="1"/>
    <col min="3822" max="3822" width="10" style="1" customWidth="1"/>
    <col min="3823" max="3823" width="4.375" style="1" customWidth="1"/>
    <col min="3824" max="3825" width="4" style="1" customWidth="1"/>
    <col min="3826" max="3828" width="4.375" style="1" customWidth="1"/>
    <col min="3829" max="3829" width="4" style="1" customWidth="1"/>
    <col min="3830" max="3830" width="4.75" style="1" customWidth="1"/>
    <col min="3831" max="3832" width="4" style="1" customWidth="1"/>
    <col min="3833" max="3833" width="4.25" style="1" customWidth="1"/>
    <col min="3834" max="3834" width="4" style="1" customWidth="1"/>
    <col min="3835" max="3835" width="5.75" style="1" customWidth="1"/>
    <col min="3836" max="3837" width="4" style="1" customWidth="1"/>
    <col min="3838" max="3838" width="4.375" style="1" customWidth="1"/>
    <col min="3839" max="3839" width="5.125" style="1" customWidth="1"/>
    <col min="3840" max="3841" width="4.25" style="1" customWidth="1"/>
    <col min="3842" max="3848" width="2.625" style="1" customWidth="1"/>
    <col min="3849" max="3849" width="3.875" style="1" customWidth="1"/>
    <col min="3850" max="3850" width="5.5" style="1" customWidth="1"/>
    <col min="3851" max="3851" width="3.875" style="1" customWidth="1"/>
    <col min="3852" max="3852" width="6.75" style="1" customWidth="1"/>
    <col min="3853" max="3858" width="3.875" style="1" customWidth="1"/>
    <col min="3859" max="4077" width="9" style="1" customWidth="1"/>
    <col min="4078" max="4078" width="10" style="1" customWidth="1"/>
    <col min="4079" max="4079" width="4.375" style="1" customWidth="1"/>
    <col min="4080" max="4081" width="4" style="1" customWidth="1"/>
    <col min="4082" max="4084" width="4.375" style="1" customWidth="1"/>
    <col min="4085" max="4085" width="4" style="1" customWidth="1"/>
    <col min="4086" max="4086" width="4.75" style="1" customWidth="1"/>
    <col min="4087" max="4088" width="4" style="1" customWidth="1"/>
    <col min="4089" max="4089" width="4.25" style="1" customWidth="1"/>
    <col min="4090" max="4090" width="4" style="1" customWidth="1"/>
    <col min="4091" max="4091" width="5.75" style="1" customWidth="1"/>
    <col min="4092" max="4093" width="4" style="1" customWidth="1"/>
    <col min="4094" max="4094" width="4.375" style="1" customWidth="1"/>
    <col min="4095" max="4095" width="5.125" style="1" customWidth="1"/>
    <col min="4096" max="4097" width="4.25" style="1" customWidth="1"/>
    <col min="4098" max="4104" width="2.625" style="1" customWidth="1"/>
    <col min="4105" max="4105" width="3.875" style="1" customWidth="1"/>
    <col min="4106" max="4106" width="5.5" style="1" customWidth="1"/>
    <col min="4107" max="4107" width="3.875" style="1" customWidth="1"/>
    <col min="4108" max="4108" width="6.75" style="1" customWidth="1"/>
    <col min="4109" max="4114" width="3.875" style="1" customWidth="1"/>
    <col min="4115" max="4333" width="9" style="1" customWidth="1"/>
    <col min="4334" max="4334" width="10" style="1" customWidth="1"/>
    <col min="4335" max="4335" width="4.375" style="1" customWidth="1"/>
    <col min="4336" max="4337" width="4" style="1" customWidth="1"/>
    <col min="4338" max="4340" width="4.375" style="1" customWidth="1"/>
    <col min="4341" max="4341" width="4" style="1" customWidth="1"/>
    <col min="4342" max="4342" width="4.75" style="1" customWidth="1"/>
    <col min="4343" max="4344" width="4" style="1" customWidth="1"/>
    <col min="4345" max="4345" width="4.25" style="1" customWidth="1"/>
    <col min="4346" max="4346" width="4" style="1" customWidth="1"/>
    <col min="4347" max="4347" width="5.75" style="1" customWidth="1"/>
    <col min="4348" max="4349" width="4" style="1" customWidth="1"/>
    <col min="4350" max="4350" width="4.375" style="1" customWidth="1"/>
    <col min="4351" max="4351" width="5.125" style="1" customWidth="1"/>
    <col min="4352" max="4353" width="4.25" style="1" customWidth="1"/>
    <col min="4354" max="4360" width="2.625" style="1" customWidth="1"/>
    <col min="4361" max="4361" width="3.875" style="1" customWidth="1"/>
    <col min="4362" max="4362" width="5.5" style="1" customWidth="1"/>
    <col min="4363" max="4363" width="3.875" style="1" customWidth="1"/>
    <col min="4364" max="4364" width="6.75" style="1" customWidth="1"/>
    <col min="4365" max="4370" width="3.875" style="1" customWidth="1"/>
    <col min="4371" max="4589" width="9" style="1" customWidth="1"/>
    <col min="4590" max="4590" width="10" style="1" customWidth="1"/>
    <col min="4591" max="4591" width="4.375" style="1" customWidth="1"/>
    <col min="4592" max="4593" width="4" style="1" customWidth="1"/>
    <col min="4594" max="4596" width="4.375" style="1" customWidth="1"/>
    <col min="4597" max="4597" width="4" style="1" customWidth="1"/>
    <col min="4598" max="4598" width="4.75" style="1" customWidth="1"/>
    <col min="4599" max="4600" width="4" style="1" customWidth="1"/>
    <col min="4601" max="4601" width="4.25" style="1" customWidth="1"/>
    <col min="4602" max="4602" width="4" style="1" customWidth="1"/>
    <col min="4603" max="4603" width="5.75" style="1" customWidth="1"/>
    <col min="4604" max="4605" width="4" style="1" customWidth="1"/>
    <col min="4606" max="4606" width="4.375" style="1" customWidth="1"/>
    <col min="4607" max="4607" width="5.125" style="1" customWidth="1"/>
    <col min="4608" max="4609" width="4.25" style="1" customWidth="1"/>
    <col min="4610" max="4616" width="2.625" style="1" customWidth="1"/>
    <col min="4617" max="4617" width="3.875" style="1" customWidth="1"/>
    <col min="4618" max="4618" width="5.5" style="1" customWidth="1"/>
    <col min="4619" max="4619" width="3.875" style="1" customWidth="1"/>
    <col min="4620" max="4620" width="6.75" style="1" customWidth="1"/>
    <col min="4621" max="4626" width="3.875" style="1" customWidth="1"/>
    <col min="4627" max="4845" width="9" style="1" customWidth="1"/>
    <col min="4846" max="4846" width="10" style="1" customWidth="1"/>
    <col min="4847" max="4847" width="4.375" style="1" customWidth="1"/>
    <col min="4848" max="4849" width="4" style="1" customWidth="1"/>
    <col min="4850" max="4852" width="4.375" style="1" customWidth="1"/>
    <col min="4853" max="4853" width="4" style="1" customWidth="1"/>
    <col min="4854" max="4854" width="4.75" style="1" customWidth="1"/>
    <col min="4855" max="4856" width="4" style="1" customWidth="1"/>
    <col min="4857" max="4857" width="4.25" style="1" customWidth="1"/>
    <col min="4858" max="4858" width="4" style="1" customWidth="1"/>
    <col min="4859" max="4859" width="5.75" style="1" customWidth="1"/>
    <col min="4860" max="4861" width="4" style="1" customWidth="1"/>
    <col min="4862" max="4862" width="4.375" style="1" customWidth="1"/>
    <col min="4863" max="4863" width="5.125" style="1" customWidth="1"/>
    <col min="4864" max="4865" width="4.25" style="1" customWidth="1"/>
    <col min="4866" max="4872" width="2.625" style="1" customWidth="1"/>
    <col min="4873" max="4873" width="3.875" style="1" customWidth="1"/>
    <col min="4874" max="4874" width="5.5" style="1" customWidth="1"/>
    <col min="4875" max="4875" width="3.875" style="1" customWidth="1"/>
    <col min="4876" max="4876" width="6.75" style="1" customWidth="1"/>
    <col min="4877" max="4882" width="3.875" style="1" customWidth="1"/>
    <col min="4883" max="5101" width="9" style="1" customWidth="1"/>
    <col min="5102" max="5102" width="10" style="1" customWidth="1"/>
    <col min="5103" max="5103" width="4.375" style="1" customWidth="1"/>
    <col min="5104" max="5105" width="4" style="1" customWidth="1"/>
    <col min="5106" max="5108" width="4.375" style="1" customWidth="1"/>
    <col min="5109" max="5109" width="4" style="1" customWidth="1"/>
    <col min="5110" max="5110" width="4.75" style="1" customWidth="1"/>
    <col min="5111" max="5112" width="4" style="1" customWidth="1"/>
    <col min="5113" max="5113" width="4.25" style="1" customWidth="1"/>
    <col min="5114" max="5114" width="4" style="1" customWidth="1"/>
    <col min="5115" max="5115" width="5.75" style="1" customWidth="1"/>
    <col min="5116" max="5117" width="4" style="1" customWidth="1"/>
    <col min="5118" max="5118" width="4.375" style="1" customWidth="1"/>
    <col min="5119" max="5119" width="5.125" style="1" customWidth="1"/>
    <col min="5120" max="5121" width="4.25" style="1" customWidth="1"/>
    <col min="5122" max="5128" width="2.625" style="1" customWidth="1"/>
    <col min="5129" max="5129" width="3.875" style="1" customWidth="1"/>
    <col min="5130" max="5130" width="5.5" style="1" customWidth="1"/>
    <col min="5131" max="5131" width="3.875" style="1" customWidth="1"/>
    <col min="5132" max="5132" width="6.75" style="1" customWidth="1"/>
    <col min="5133" max="5138" width="3.875" style="1" customWidth="1"/>
    <col min="5139" max="5357" width="9" style="1" customWidth="1"/>
    <col min="5358" max="5358" width="10" style="1" customWidth="1"/>
    <col min="5359" max="5359" width="4.375" style="1" customWidth="1"/>
    <col min="5360" max="5361" width="4" style="1" customWidth="1"/>
    <col min="5362" max="5364" width="4.375" style="1" customWidth="1"/>
    <col min="5365" max="5365" width="4" style="1" customWidth="1"/>
    <col min="5366" max="5366" width="4.75" style="1" customWidth="1"/>
    <col min="5367" max="5368" width="4" style="1" customWidth="1"/>
    <col min="5369" max="5369" width="4.25" style="1" customWidth="1"/>
    <col min="5370" max="5370" width="4" style="1" customWidth="1"/>
    <col min="5371" max="5371" width="5.75" style="1" customWidth="1"/>
    <col min="5372" max="5373" width="4" style="1" customWidth="1"/>
    <col min="5374" max="5374" width="4.375" style="1" customWidth="1"/>
    <col min="5375" max="5375" width="5.125" style="1" customWidth="1"/>
    <col min="5376" max="5377" width="4.25" style="1" customWidth="1"/>
    <col min="5378" max="5384" width="2.625" style="1" customWidth="1"/>
    <col min="5385" max="5385" width="3.875" style="1" customWidth="1"/>
    <col min="5386" max="5386" width="5.5" style="1" customWidth="1"/>
    <col min="5387" max="5387" width="3.875" style="1" customWidth="1"/>
    <col min="5388" max="5388" width="6.75" style="1" customWidth="1"/>
    <col min="5389" max="5394" width="3.875" style="1" customWidth="1"/>
    <col min="5395" max="5613" width="9" style="1" customWidth="1"/>
    <col min="5614" max="5614" width="10" style="1" customWidth="1"/>
    <col min="5615" max="5615" width="4.375" style="1" customWidth="1"/>
    <col min="5616" max="5617" width="4" style="1" customWidth="1"/>
    <col min="5618" max="5620" width="4.375" style="1" customWidth="1"/>
    <col min="5621" max="5621" width="4" style="1" customWidth="1"/>
    <col min="5622" max="5622" width="4.75" style="1" customWidth="1"/>
    <col min="5623" max="5624" width="4" style="1" customWidth="1"/>
    <col min="5625" max="5625" width="4.25" style="1" customWidth="1"/>
    <col min="5626" max="5626" width="4" style="1" customWidth="1"/>
    <col min="5627" max="5627" width="5.75" style="1" customWidth="1"/>
    <col min="5628" max="5629" width="4" style="1" customWidth="1"/>
    <col min="5630" max="5630" width="4.375" style="1" customWidth="1"/>
    <col min="5631" max="5631" width="5.125" style="1" customWidth="1"/>
    <col min="5632" max="5633" width="4.25" style="1" customWidth="1"/>
    <col min="5634" max="5640" width="2.625" style="1" customWidth="1"/>
    <col min="5641" max="5641" width="3.875" style="1" customWidth="1"/>
    <col min="5642" max="5642" width="5.5" style="1" customWidth="1"/>
    <col min="5643" max="5643" width="3.875" style="1" customWidth="1"/>
    <col min="5644" max="5644" width="6.75" style="1" customWidth="1"/>
    <col min="5645" max="5650" width="3.875" style="1" customWidth="1"/>
    <col min="5651" max="5869" width="9" style="1" customWidth="1"/>
    <col min="5870" max="5870" width="10" style="1" customWidth="1"/>
    <col min="5871" max="5871" width="4.375" style="1" customWidth="1"/>
    <col min="5872" max="5873" width="4" style="1" customWidth="1"/>
    <col min="5874" max="5876" width="4.375" style="1" customWidth="1"/>
    <col min="5877" max="5877" width="4" style="1" customWidth="1"/>
    <col min="5878" max="5878" width="4.75" style="1" customWidth="1"/>
    <col min="5879" max="5880" width="4" style="1" customWidth="1"/>
    <col min="5881" max="5881" width="4.25" style="1" customWidth="1"/>
    <col min="5882" max="5882" width="4" style="1" customWidth="1"/>
    <col min="5883" max="5883" width="5.75" style="1" customWidth="1"/>
    <col min="5884" max="5885" width="4" style="1" customWidth="1"/>
    <col min="5886" max="5886" width="4.375" style="1" customWidth="1"/>
    <col min="5887" max="5887" width="5.125" style="1" customWidth="1"/>
    <col min="5888" max="5889" width="4.25" style="1" customWidth="1"/>
    <col min="5890" max="5896" width="2.625" style="1" customWidth="1"/>
    <col min="5897" max="5897" width="3.875" style="1" customWidth="1"/>
    <col min="5898" max="5898" width="5.5" style="1" customWidth="1"/>
    <col min="5899" max="5899" width="3.875" style="1" customWidth="1"/>
    <col min="5900" max="5900" width="6.75" style="1" customWidth="1"/>
    <col min="5901" max="5906" width="3.875" style="1" customWidth="1"/>
    <col min="5907" max="6125" width="9" style="1" customWidth="1"/>
    <col min="6126" max="6126" width="10" style="1" customWidth="1"/>
    <col min="6127" max="6127" width="4.375" style="1" customWidth="1"/>
    <col min="6128" max="6129" width="4" style="1" customWidth="1"/>
    <col min="6130" max="6132" width="4.375" style="1" customWidth="1"/>
    <col min="6133" max="6133" width="4" style="1" customWidth="1"/>
    <col min="6134" max="6134" width="4.75" style="1" customWidth="1"/>
    <col min="6135" max="6136" width="4" style="1" customWidth="1"/>
    <col min="6137" max="6137" width="4.25" style="1" customWidth="1"/>
    <col min="6138" max="6138" width="4" style="1" customWidth="1"/>
    <col min="6139" max="6139" width="5.75" style="1" customWidth="1"/>
    <col min="6140" max="6141" width="4" style="1" customWidth="1"/>
    <col min="6142" max="6142" width="4.375" style="1" customWidth="1"/>
    <col min="6143" max="6143" width="5.125" style="1" customWidth="1"/>
    <col min="6144" max="6145" width="4.25" style="1" customWidth="1"/>
    <col min="6146" max="6152" width="2.625" style="1" customWidth="1"/>
    <col min="6153" max="6153" width="3.875" style="1" customWidth="1"/>
    <col min="6154" max="6154" width="5.5" style="1" customWidth="1"/>
    <col min="6155" max="6155" width="3.875" style="1" customWidth="1"/>
    <col min="6156" max="6156" width="6.75" style="1" customWidth="1"/>
    <col min="6157" max="6162" width="3.875" style="1" customWidth="1"/>
    <col min="6163" max="6381" width="9" style="1" customWidth="1"/>
    <col min="6382" max="6382" width="10" style="1" customWidth="1"/>
    <col min="6383" max="6383" width="4.375" style="1" customWidth="1"/>
    <col min="6384" max="6385" width="4" style="1" customWidth="1"/>
    <col min="6386" max="6388" width="4.375" style="1" customWidth="1"/>
    <col min="6389" max="6389" width="4" style="1" customWidth="1"/>
    <col min="6390" max="6390" width="4.75" style="1" customWidth="1"/>
    <col min="6391" max="6392" width="4" style="1" customWidth="1"/>
    <col min="6393" max="6393" width="4.25" style="1" customWidth="1"/>
    <col min="6394" max="6394" width="4" style="1" customWidth="1"/>
    <col min="6395" max="6395" width="5.75" style="1" customWidth="1"/>
    <col min="6396" max="6397" width="4" style="1" customWidth="1"/>
    <col min="6398" max="6398" width="4.375" style="1" customWidth="1"/>
    <col min="6399" max="6399" width="5.125" style="1" customWidth="1"/>
    <col min="6400" max="6401" width="4.25" style="1" customWidth="1"/>
    <col min="6402" max="6408" width="2.625" style="1" customWidth="1"/>
    <col min="6409" max="6409" width="3.875" style="1" customWidth="1"/>
    <col min="6410" max="6410" width="5.5" style="1" customWidth="1"/>
    <col min="6411" max="6411" width="3.875" style="1" customWidth="1"/>
    <col min="6412" max="6412" width="6.75" style="1" customWidth="1"/>
    <col min="6413" max="6418" width="3.875" style="1" customWidth="1"/>
    <col min="6419" max="6637" width="9" style="1" customWidth="1"/>
    <col min="6638" max="6638" width="10" style="1" customWidth="1"/>
    <col min="6639" max="6639" width="4.375" style="1" customWidth="1"/>
    <col min="6640" max="6641" width="4" style="1" customWidth="1"/>
    <col min="6642" max="6644" width="4.375" style="1" customWidth="1"/>
    <col min="6645" max="6645" width="4" style="1" customWidth="1"/>
    <col min="6646" max="6646" width="4.75" style="1" customWidth="1"/>
    <col min="6647" max="6648" width="4" style="1" customWidth="1"/>
    <col min="6649" max="6649" width="4.25" style="1" customWidth="1"/>
    <col min="6650" max="6650" width="4" style="1" customWidth="1"/>
    <col min="6651" max="6651" width="5.75" style="1" customWidth="1"/>
    <col min="6652" max="6653" width="4" style="1" customWidth="1"/>
    <col min="6654" max="6654" width="4.375" style="1" customWidth="1"/>
    <col min="6655" max="6655" width="5.125" style="1" customWidth="1"/>
    <col min="6656" max="6657" width="4.25" style="1" customWidth="1"/>
    <col min="6658" max="6664" width="2.625" style="1" customWidth="1"/>
    <col min="6665" max="6665" width="3.875" style="1" customWidth="1"/>
    <col min="6666" max="6666" width="5.5" style="1" customWidth="1"/>
    <col min="6667" max="6667" width="3.875" style="1" customWidth="1"/>
    <col min="6668" max="6668" width="6.75" style="1" customWidth="1"/>
    <col min="6669" max="6674" width="3.875" style="1" customWidth="1"/>
    <col min="6675" max="6893" width="9" style="1" customWidth="1"/>
    <col min="6894" max="6894" width="10" style="1" customWidth="1"/>
    <col min="6895" max="6895" width="4.375" style="1" customWidth="1"/>
    <col min="6896" max="6897" width="4" style="1" customWidth="1"/>
    <col min="6898" max="6900" width="4.375" style="1" customWidth="1"/>
    <col min="6901" max="6901" width="4" style="1" customWidth="1"/>
    <col min="6902" max="6902" width="4.75" style="1" customWidth="1"/>
    <col min="6903" max="6904" width="4" style="1" customWidth="1"/>
    <col min="6905" max="6905" width="4.25" style="1" customWidth="1"/>
    <col min="6906" max="6906" width="4" style="1" customWidth="1"/>
    <col min="6907" max="6907" width="5.75" style="1" customWidth="1"/>
    <col min="6908" max="6909" width="4" style="1" customWidth="1"/>
    <col min="6910" max="6910" width="4.375" style="1" customWidth="1"/>
    <col min="6911" max="6911" width="5.125" style="1" customWidth="1"/>
    <col min="6912" max="6913" width="4.25" style="1" customWidth="1"/>
    <col min="6914" max="6920" width="2.625" style="1" customWidth="1"/>
    <col min="6921" max="6921" width="3.875" style="1" customWidth="1"/>
    <col min="6922" max="6922" width="5.5" style="1" customWidth="1"/>
    <col min="6923" max="6923" width="3.875" style="1" customWidth="1"/>
    <col min="6924" max="6924" width="6.75" style="1" customWidth="1"/>
    <col min="6925" max="6930" width="3.875" style="1" customWidth="1"/>
    <col min="6931" max="7149" width="9" style="1" customWidth="1"/>
    <col min="7150" max="7150" width="10" style="1" customWidth="1"/>
    <col min="7151" max="7151" width="4.375" style="1" customWidth="1"/>
    <col min="7152" max="7153" width="4" style="1" customWidth="1"/>
    <col min="7154" max="7156" width="4.375" style="1" customWidth="1"/>
    <col min="7157" max="7157" width="4" style="1" customWidth="1"/>
    <col min="7158" max="7158" width="4.75" style="1" customWidth="1"/>
    <col min="7159" max="7160" width="4" style="1" customWidth="1"/>
    <col min="7161" max="7161" width="4.25" style="1" customWidth="1"/>
    <col min="7162" max="7162" width="4" style="1" customWidth="1"/>
    <col min="7163" max="7163" width="5.75" style="1" customWidth="1"/>
    <col min="7164" max="7165" width="4" style="1" customWidth="1"/>
    <col min="7166" max="7166" width="4.375" style="1" customWidth="1"/>
    <col min="7167" max="7167" width="5.125" style="1" customWidth="1"/>
    <col min="7168" max="7169" width="4.25" style="1" customWidth="1"/>
    <col min="7170" max="7176" width="2.625" style="1" customWidth="1"/>
    <col min="7177" max="7177" width="3.875" style="1" customWidth="1"/>
    <col min="7178" max="7178" width="5.5" style="1" customWidth="1"/>
    <col min="7179" max="7179" width="3.875" style="1" customWidth="1"/>
    <col min="7180" max="7180" width="6.75" style="1" customWidth="1"/>
    <col min="7181" max="7186" width="3.875" style="1" customWidth="1"/>
    <col min="7187" max="7405" width="9" style="1" customWidth="1"/>
    <col min="7406" max="7406" width="10" style="1" customWidth="1"/>
    <col min="7407" max="7407" width="4.375" style="1" customWidth="1"/>
    <col min="7408" max="7409" width="4" style="1" customWidth="1"/>
    <col min="7410" max="7412" width="4.375" style="1" customWidth="1"/>
    <col min="7413" max="7413" width="4" style="1" customWidth="1"/>
    <col min="7414" max="7414" width="4.75" style="1" customWidth="1"/>
    <col min="7415" max="7416" width="4" style="1" customWidth="1"/>
    <col min="7417" max="7417" width="4.25" style="1" customWidth="1"/>
    <col min="7418" max="7418" width="4" style="1" customWidth="1"/>
    <col min="7419" max="7419" width="5.75" style="1" customWidth="1"/>
    <col min="7420" max="7421" width="4" style="1" customWidth="1"/>
    <col min="7422" max="7422" width="4.375" style="1" customWidth="1"/>
    <col min="7423" max="7423" width="5.125" style="1" customWidth="1"/>
    <col min="7424" max="7425" width="4.25" style="1" customWidth="1"/>
    <col min="7426" max="7432" width="2.625" style="1" customWidth="1"/>
    <col min="7433" max="7433" width="3.875" style="1" customWidth="1"/>
    <col min="7434" max="7434" width="5.5" style="1" customWidth="1"/>
    <col min="7435" max="7435" width="3.875" style="1" customWidth="1"/>
    <col min="7436" max="7436" width="6.75" style="1" customWidth="1"/>
    <col min="7437" max="7442" width="3.875" style="1" customWidth="1"/>
    <col min="7443" max="7661" width="9" style="1" customWidth="1"/>
    <col min="7662" max="7662" width="10" style="1" customWidth="1"/>
    <col min="7663" max="7663" width="4.375" style="1" customWidth="1"/>
    <col min="7664" max="7665" width="4" style="1" customWidth="1"/>
    <col min="7666" max="7668" width="4.375" style="1" customWidth="1"/>
    <col min="7669" max="7669" width="4" style="1" customWidth="1"/>
    <col min="7670" max="7670" width="4.75" style="1" customWidth="1"/>
    <col min="7671" max="7672" width="4" style="1" customWidth="1"/>
    <col min="7673" max="7673" width="4.25" style="1" customWidth="1"/>
    <col min="7674" max="7674" width="4" style="1" customWidth="1"/>
    <col min="7675" max="7675" width="5.75" style="1" customWidth="1"/>
    <col min="7676" max="7677" width="4" style="1" customWidth="1"/>
    <col min="7678" max="7678" width="4.375" style="1" customWidth="1"/>
    <col min="7679" max="7679" width="5.125" style="1" customWidth="1"/>
    <col min="7680" max="7681" width="4.25" style="1" customWidth="1"/>
    <col min="7682" max="7688" width="2.625" style="1" customWidth="1"/>
    <col min="7689" max="7689" width="3.875" style="1" customWidth="1"/>
    <col min="7690" max="7690" width="5.5" style="1" customWidth="1"/>
    <col min="7691" max="7691" width="3.875" style="1" customWidth="1"/>
    <col min="7692" max="7692" width="6.75" style="1" customWidth="1"/>
    <col min="7693" max="7698" width="3.875" style="1" customWidth="1"/>
    <col min="7699" max="7917" width="9" style="1" customWidth="1"/>
    <col min="7918" max="7918" width="10" style="1" customWidth="1"/>
    <col min="7919" max="7919" width="4.375" style="1" customWidth="1"/>
    <col min="7920" max="7921" width="4" style="1" customWidth="1"/>
    <col min="7922" max="7924" width="4.375" style="1" customWidth="1"/>
    <col min="7925" max="7925" width="4" style="1" customWidth="1"/>
    <col min="7926" max="7926" width="4.75" style="1" customWidth="1"/>
    <col min="7927" max="7928" width="4" style="1" customWidth="1"/>
    <col min="7929" max="7929" width="4.25" style="1" customWidth="1"/>
    <col min="7930" max="7930" width="4" style="1" customWidth="1"/>
    <col min="7931" max="7931" width="5.75" style="1" customWidth="1"/>
    <col min="7932" max="7933" width="4" style="1" customWidth="1"/>
    <col min="7934" max="7934" width="4.375" style="1" customWidth="1"/>
    <col min="7935" max="7935" width="5.125" style="1" customWidth="1"/>
    <col min="7936" max="7937" width="4.25" style="1" customWidth="1"/>
    <col min="7938" max="7944" width="2.625" style="1" customWidth="1"/>
    <col min="7945" max="7945" width="3.875" style="1" customWidth="1"/>
    <col min="7946" max="7946" width="5.5" style="1" customWidth="1"/>
    <col min="7947" max="7947" width="3.875" style="1" customWidth="1"/>
    <col min="7948" max="7948" width="6.75" style="1" customWidth="1"/>
    <col min="7949" max="7954" width="3.875" style="1" customWidth="1"/>
    <col min="7955" max="8173" width="9" style="1" customWidth="1"/>
    <col min="8174" max="8174" width="10" style="1" customWidth="1"/>
    <col min="8175" max="8175" width="4.375" style="1" customWidth="1"/>
    <col min="8176" max="8177" width="4" style="1" customWidth="1"/>
    <col min="8178" max="8180" width="4.375" style="1" customWidth="1"/>
    <col min="8181" max="8181" width="4" style="1" customWidth="1"/>
    <col min="8182" max="8182" width="4.75" style="1" customWidth="1"/>
    <col min="8183" max="8184" width="4" style="1" customWidth="1"/>
    <col min="8185" max="8185" width="4.25" style="1" customWidth="1"/>
    <col min="8186" max="8186" width="4" style="1" customWidth="1"/>
    <col min="8187" max="8187" width="5.75" style="1" customWidth="1"/>
    <col min="8188" max="8189" width="4" style="1" customWidth="1"/>
    <col min="8190" max="8190" width="4.375" style="1" customWidth="1"/>
    <col min="8191" max="8191" width="5.125" style="1" customWidth="1"/>
    <col min="8192" max="8193" width="4.25" style="1" customWidth="1"/>
    <col min="8194" max="8200" width="2.625" style="1" customWidth="1"/>
    <col min="8201" max="8201" width="3.875" style="1" customWidth="1"/>
    <col min="8202" max="8202" width="5.5" style="1" customWidth="1"/>
    <col min="8203" max="8203" width="3.875" style="1" customWidth="1"/>
    <col min="8204" max="8204" width="6.75" style="1" customWidth="1"/>
    <col min="8205" max="8210" width="3.875" style="1" customWidth="1"/>
    <col min="8211" max="8429" width="9" style="1" customWidth="1"/>
    <col min="8430" max="8430" width="10" style="1" customWidth="1"/>
    <col min="8431" max="8431" width="4.375" style="1" customWidth="1"/>
    <col min="8432" max="8433" width="4" style="1" customWidth="1"/>
    <col min="8434" max="8436" width="4.375" style="1" customWidth="1"/>
    <col min="8437" max="8437" width="4" style="1" customWidth="1"/>
    <col min="8438" max="8438" width="4.75" style="1" customWidth="1"/>
    <col min="8439" max="8440" width="4" style="1" customWidth="1"/>
    <col min="8441" max="8441" width="4.25" style="1" customWidth="1"/>
    <col min="8442" max="8442" width="4" style="1" customWidth="1"/>
    <col min="8443" max="8443" width="5.75" style="1" customWidth="1"/>
    <col min="8444" max="8445" width="4" style="1" customWidth="1"/>
    <col min="8446" max="8446" width="4.375" style="1" customWidth="1"/>
    <col min="8447" max="8447" width="5.125" style="1" customWidth="1"/>
    <col min="8448" max="8449" width="4.25" style="1" customWidth="1"/>
    <col min="8450" max="8456" width="2.625" style="1" customWidth="1"/>
    <col min="8457" max="8457" width="3.875" style="1" customWidth="1"/>
    <col min="8458" max="8458" width="5.5" style="1" customWidth="1"/>
    <col min="8459" max="8459" width="3.875" style="1" customWidth="1"/>
    <col min="8460" max="8460" width="6.75" style="1" customWidth="1"/>
    <col min="8461" max="8466" width="3.875" style="1" customWidth="1"/>
    <col min="8467" max="8685" width="9" style="1" customWidth="1"/>
    <col min="8686" max="8686" width="10" style="1" customWidth="1"/>
    <col min="8687" max="8687" width="4.375" style="1" customWidth="1"/>
    <col min="8688" max="8689" width="4" style="1" customWidth="1"/>
    <col min="8690" max="8692" width="4.375" style="1" customWidth="1"/>
    <col min="8693" max="8693" width="4" style="1" customWidth="1"/>
    <col min="8694" max="8694" width="4.75" style="1" customWidth="1"/>
    <col min="8695" max="8696" width="4" style="1" customWidth="1"/>
    <col min="8697" max="8697" width="4.25" style="1" customWidth="1"/>
    <col min="8698" max="8698" width="4" style="1" customWidth="1"/>
    <col min="8699" max="8699" width="5.75" style="1" customWidth="1"/>
    <col min="8700" max="8701" width="4" style="1" customWidth="1"/>
    <col min="8702" max="8702" width="4.375" style="1" customWidth="1"/>
    <col min="8703" max="8703" width="5.125" style="1" customWidth="1"/>
    <col min="8704" max="8705" width="4.25" style="1" customWidth="1"/>
    <col min="8706" max="8712" width="2.625" style="1" customWidth="1"/>
    <col min="8713" max="8713" width="3.875" style="1" customWidth="1"/>
    <col min="8714" max="8714" width="5.5" style="1" customWidth="1"/>
    <col min="8715" max="8715" width="3.875" style="1" customWidth="1"/>
    <col min="8716" max="8716" width="6.75" style="1" customWidth="1"/>
    <col min="8717" max="8722" width="3.875" style="1" customWidth="1"/>
    <col min="8723" max="8941" width="9" style="1" customWidth="1"/>
    <col min="8942" max="8942" width="10" style="1" customWidth="1"/>
    <col min="8943" max="8943" width="4.375" style="1" customWidth="1"/>
    <col min="8944" max="8945" width="4" style="1" customWidth="1"/>
    <col min="8946" max="8948" width="4.375" style="1" customWidth="1"/>
    <col min="8949" max="8949" width="4" style="1" customWidth="1"/>
    <col min="8950" max="8950" width="4.75" style="1" customWidth="1"/>
    <col min="8951" max="8952" width="4" style="1" customWidth="1"/>
    <col min="8953" max="8953" width="4.25" style="1" customWidth="1"/>
    <col min="8954" max="8954" width="4" style="1" customWidth="1"/>
    <col min="8955" max="8955" width="5.75" style="1" customWidth="1"/>
    <col min="8956" max="8957" width="4" style="1" customWidth="1"/>
    <col min="8958" max="8958" width="4.375" style="1" customWidth="1"/>
    <col min="8959" max="8959" width="5.125" style="1" customWidth="1"/>
    <col min="8960" max="8961" width="4.25" style="1" customWidth="1"/>
    <col min="8962" max="8968" width="2.625" style="1" customWidth="1"/>
    <col min="8969" max="8969" width="3.875" style="1" customWidth="1"/>
    <col min="8970" max="8970" width="5.5" style="1" customWidth="1"/>
    <col min="8971" max="8971" width="3.875" style="1" customWidth="1"/>
    <col min="8972" max="8972" width="6.75" style="1" customWidth="1"/>
    <col min="8973" max="8978" width="3.875" style="1" customWidth="1"/>
    <col min="8979" max="9197" width="9" style="1" customWidth="1"/>
    <col min="9198" max="9198" width="10" style="1" customWidth="1"/>
    <col min="9199" max="9199" width="4.375" style="1" customWidth="1"/>
    <col min="9200" max="9201" width="4" style="1" customWidth="1"/>
    <col min="9202" max="9204" width="4.375" style="1" customWidth="1"/>
    <col min="9205" max="9205" width="4" style="1" customWidth="1"/>
    <col min="9206" max="9206" width="4.75" style="1" customWidth="1"/>
    <col min="9207" max="9208" width="4" style="1" customWidth="1"/>
    <col min="9209" max="9209" width="4.25" style="1" customWidth="1"/>
    <col min="9210" max="9210" width="4" style="1" customWidth="1"/>
    <col min="9211" max="9211" width="5.75" style="1" customWidth="1"/>
    <col min="9212" max="9213" width="4" style="1" customWidth="1"/>
    <col min="9214" max="9214" width="4.375" style="1" customWidth="1"/>
    <col min="9215" max="9215" width="5.125" style="1" customWidth="1"/>
    <col min="9216" max="9217" width="4.25" style="1" customWidth="1"/>
    <col min="9218" max="9224" width="2.625" style="1" customWidth="1"/>
    <col min="9225" max="9225" width="3.875" style="1" customWidth="1"/>
    <col min="9226" max="9226" width="5.5" style="1" customWidth="1"/>
    <col min="9227" max="9227" width="3.875" style="1" customWidth="1"/>
    <col min="9228" max="9228" width="6.75" style="1" customWidth="1"/>
    <col min="9229" max="9234" width="3.875" style="1" customWidth="1"/>
    <col min="9235" max="9453" width="9" style="1" customWidth="1"/>
    <col min="9454" max="9454" width="10" style="1" customWidth="1"/>
    <col min="9455" max="9455" width="4.375" style="1" customWidth="1"/>
    <col min="9456" max="9457" width="4" style="1" customWidth="1"/>
    <col min="9458" max="9460" width="4.375" style="1" customWidth="1"/>
    <col min="9461" max="9461" width="4" style="1" customWidth="1"/>
    <col min="9462" max="9462" width="4.75" style="1" customWidth="1"/>
    <col min="9463" max="9464" width="4" style="1" customWidth="1"/>
    <col min="9465" max="9465" width="4.25" style="1" customWidth="1"/>
    <col min="9466" max="9466" width="4" style="1" customWidth="1"/>
    <col min="9467" max="9467" width="5.75" style="1" customWidth="1"/>
    <col min="9468" max="9469" width="4" style="1" customWidth="1"/>
    <col min="9470" max="9470" width="4.375" style="1" customWidth="1"/>
    <col min="9471" max="9471" width="5.125" style="1" customWidth="1"/>
    <col min="9472" max="9473" width="4.25" style="1" customWidth="1"/>
    <col min="9474" max="9480" width="2.625" style="1" customWidth="1"/>
    <col min="9481" max="9481" width="3.875" style="1" customWidth="1"/>
    <col min="9482" max="9482" width="5.5" style="1" customWidth="1"/>
    <col min="9483" max="9483" width="3.875" style="1" customWidth="1"/>
    <col min="9484" max="9484" width="6.75" style="1" customWidth="1"/>
    <col min="9485" max="9490" width="3.875" style="1" customWidth="1"/>
    <col min="9491" max="9709" width="9" style="1" customWidth="1"/>
    <col min="9710" max="9710" width="10" style="1" customWidth="1"/>
    <col min="9711" max="9711" width="4.375" style="1" customWidth="1"/>
    <col min="9712" max="9713" width="4" style="1" customWidth="1"/>
    <col min="9714" max="9716" width="4.375" style="1" customWidth="1"/>
    <col min="9717" max="9717" width="4" style="1" customWidth="1"/>
    <col min="9718" max="9718" width="4.75" style="1" customWidth="1"/>
    <col min="9719" max="9720" width="4" style="1" customWidth="1"/>
    <col min="9721" max="9721" width="4.25" style="1" customWidth="1"/>
    <col min="9722" max="9722" width="4" style="1" customWidth="1"/>
    <col min="9723" max="9723" width="5.75" style="1" customWidth="1"/>
    <col min="9724" max="9725" width="4" style="1" customWidth="1"/>
    <col min="9726" max="9726" width="4.375" style="1" customWidth="1"/>
    <col min="9727" max="9727" width="5.125" style="1" customWidth="1"/>
    <col min="9728" max="9729" width="4.25" style="1" customWidth="1"/>
    <col min="9730" max="9736" width="2.625" style="1" customWidth="1"/>
    <col min="9737" max="9737" width="3.875" style="1" customWidth="1"/>
    <col min="9738" max="9738" width="5.5" style="1" customWidth="1"/>
    <col min="9739" max="9739" width="3.875" style="1" customWidth="1"/>
    <col min="9740" max="9740" width="6.75" style="1" customWidth="1"/>
    <col min="9741" max="9746" width="3.875" style="1" customWidth="1"/>
    <col min="9747" max="9965" width="9" style="1" customWidth="1"/>
    <col min="9966" max="9966" width="10" style="1" customWidth="1"/>
    <col min="9967" max="9967" width="4.375" style="1" customWidth="1"/>
    <col min="9968" max="9969" width="4" style="1" customWidth="1"/>
    <col min="9970" max="9972" width="4.375" style="1" customWidth="1"/>
    <col min="9973" max="9973" width="4" style="1" customWidth="1"/>
    <col min="9974" max="9974" width="4.75" style="1" customWidth="1"/>
    <col min="9975" max="9976" width="4" style="1" customWidth="1"/>
    <col min="9977" max="9977" width="4.25" style="1" customWidth="1"/>
    <col min="9978" max="9978" width="4" style="1" customWidth="1"/>
    <col min="9979" max="9979" width="5.75" style="1" customWidth="1"/>
    <col min="9980" max="9981" width="4" style="1" customWidth="1"/>
    <col min="9982" max="9982" width="4.375" style="1" customWidth="1"/>
    <col min="9983" max="9983" width="5.125" style="1" customWidth="1"/>
    <col min="9984" max="9985" width="4.25" style="1" customWidth="1"/>
    <col min="9986" max="9992" width="2.625" style="1" customWidth="1"/>
    <col min="9993" max="9993" width="3.875" style="1" customWidth="1"/>
    <col min="9994" max="9994" width="5.5" style="1" customWidth="1"/>
    <col min="9995" max="9995" width="3.875" style="1" customWidth="1"/>
    <col min="9996" max="9996" width="6.75" style="1" customWidth="1"/>
    <col min="9997" max="10002" width="3.875" style="1" customWidth="1"/>
    <col min="10003" max="10221" width="9" style="1" customWidth="1"/>
    <col min="10222" max="10222" width="10" style="1" customWidth="1"/>
    <col min="10223" max="10223" width="4.375" style="1" customWidth="1"/>
    <col min="10224" max="10225" width="4" style="1" customWidth="1"/>
    <col min="10226" max="10228" width="4.375" style="1" customWidth="1"/>
    <col min="10229" max="10229" width="4" style="1" customWidth="1"/>
    <col min="10230" max="10230" width="4.75" style="1" customWidth="1"/>
    <col min="10231" max="10232" width="4" style="1" customWidth="1"/>
    <col min="10233" max="10233" width="4.25" style="1" customWidth="1"/>
    <col min="10234" max="10234" width="4" style="1" customWidth="1"/>
    <col min="10235" max="10235" width="5.75" style="1" customWidth="1"/>
    <col min="10236" max="10237" width="4" style="1" customWidth="1"/>
    <col min="10238" max="10238" width="4.375" style="1" customWidth="1"/>
    <col min="10239" max="10239" width="5.125" style="1" customWidth="1"/>
    <col min="10240" max="10241" width="4.25" style="1" customWidth="1"/>
    <col min="10242" max="10248" width="2.625" style="1" customWidth="1"/>
    <col min="10249" max="10249" width="3.875" style="1" customWidth="1"/>
    <col min="10250" max="10250" width="5.5" style="1" customWidth="1"/>
    <col min="10251" max="10251" width="3.875" style="1" customWidth="1"/>
    <col min="10252" max="10252" width="6.75" style="1" customWidth="1"/>
    <col min="10253" max="10258" width="3.875" style="1" customWidth="1"/>
    <col min="10259" max="10477" width="9" style="1" customWidth="1"/>
    <col min="10478" max="10478" width="10" style="1" customWidth="1"/>
    <col min="10479" max="10479" width="4.375" style="1" customWidth="1"/>
    <col min="10480" max="10481" width="4" style="1" customWidth="1"/>
    <col min="10482" max="10484" width="4.375" style="1" customWidth="1"/>
    <col min="10485" max="10485" width="4" style="1" customWidth="1"/>
    <col min="10486" max="10486" width="4.75" style="1" customWidth="1"/>
    <col min="10487" max="10488" width="4" style="1" customWidth="1"/>
    <col min="10489" max="10489" width="4.25" style="1" customWidth="1"/>
    <col min="10490" max="10490" width="4" style="1" customWidth="1"/>
    <col min="10491" max="10491" width="5.75" style="1" customWidth="1"/>
    <col min="10492" max="10493" width="4" style="1" customWidth="1"/>
    <col min="10494" max="10494" width="4.375" style="1" customWidth="1"/>
    <col min="10495" max="10495" width="5.125" style="1" customWidth="1"/>
    <col min="10496" max="10497" width="4.25" style="1" customWidth="1"/>
    <col min="10498" max="10504" width="2.625" style="1" customWidth="1"/>
    <col min="10505" max="10505" width="3.875" style="1" customWidth="1"/>
    <col min="10506" max="10506" width="5.5" style="1" customWidth="1"/>
    <col min="10507" max="10507" width="3.875" style="1" customWidth="1"/>
    <col min="10508" max="10508" width="6.75" style="1" customWidth="1"/>
    <col min="10509" max="10514" width="3.875" style="1" customWidth="1"/>
    <col min="10515" max="10733" width="9" style="1" customWidth="1"/>
    <col min="10734" max="10734" width="10" style="1" customWidth="1"/>
    <col min="10735" max="10735" width="4.375" style="1" customWidth="1"/>
    <col min="10736" max="10737" width="4" style="1" customWidth="1"/>
    <col min="10738" max="10740" width="4.375" style="1" customWidth="1"/>
    <col min="10741" max="10741" width="4" style="1" customWidth="1"/>
    <col min="10742" max="10742" width="4.75" style="1" customWidth="1"/>
    <col min="10743" max="10744" width="4" style="1" customWidth="1"/>
    <col min="10745" max="10745" width="4.25" style="1" customWidth="1"/>
    <col min="10746" max="10746" width="4" style="1" customWidth="1"/>
    <col min="10747" max="10747" width="5.75" style="1" customWidth="1"/>
    <col min="10748" max="10749" width="4" style="1" customWidth="1"/>
    <col min="10750" max="10750" width="4.375" style="1" customWidth="1"/>
    <col min="10751" max="10751" width="5.125" style="1" customWidth="1"/>
    <col min="10752" max="10753" width="4.25" style="1" customWidth="1"/>
    <col min="10754" max="10760" width="2.625" style="1" customWidth="1"/>
    <col min="10761" max="10761" width="3.875" style="1" customWidth="1"/>
    <col min="10762" max="10762" width="5.5" style="1" customWidth="1"/>
    <col min="10763" max="10763" width="3.875" style="1" customWidth="1"/>
    <col min="10764" max="10764" width="6.75" style="1" customWidth="1"/>
    <col min="10765" max="10770" width="3.875" style="1" customWidth="1"/>
    <col min="10771" max="10989" width="9" style="1" customWidth="1"/>
    <col min="10990" max="10990" width="10" style="1" customWidth="1"/>
    <col min="10991" max="10991" width="4.375" style="1" customWidth="1"/>
    <col min="10992" max="10993" width="4" style="1" customWidth="1"/>
    <col min="10994" max="10996" width="4.375" style="1" customWidth="1"/>
    <col min="10997" max="10997" width="4" style="1" customWidth="1"/>
    <col min="10998" max="10998" width="4.75" style="1" customWidth="1"/>
    <col min="10999" max="11000" width="4" style="1" customWidth="1"/>
    <col min="11001" max="11001" width="4.25" style="1" customWidth="1"/>
    <col min="11002" max="11002" width="4" style="1" customWidth="1"/>
    <col min="11003" max="11003" width="5.75" style="1" customWidth="1"/>
    <col min="11004" max="11005" width="4" style="1" customWidth="1"/>
    <col min="11006" max="11006" width="4.375" style="1" customWidth="1"/>
    <col min="11007" max="11007" width="5.125" style="1" customWidth="1"/>
    <col min="11008" max="11009" width="4.25" style="1" customWidth="1"/>
    <col min="11010" max="11016" width="2.625" style="1" customWidth="1"/>
    <col min="11017" max="11017" width="3.875" style="1" customWidth="1"/>
    <col min="11018" max="11018" width="5.5" style="1" customWidth="1"/>
    <col min="11019" max="11019" width="3.875" style="1" customWidth="1"/>
    <col min="11020" max="11020" width="6.75" style="1" customWidth="1"/>
    <col min="11021" max="11026" width="3.875" style="1" customWidth="1"/>
    <col min="11027" max="11245" width="9" style="1" customWidth="1"/>
    <col min="11246" max="11246" width="10" style="1" customWidth="1"/>
    <col min="11247" max="11247" width="4.375" style="1" customWidth="1"/>
    <col min="11248" max="11249" width="4" style="1" customWidth="1"/>
    <col min="11250" max="11252" width="4.375" style="1" customWidth="1"/>
    <col min="11253" max="11253" width="4" style="1" customWidth="1"/>
    <col min="11254" max="11254" width="4.75" style="1" customWidth="1"/>
    <col min="11255" max="11256" width="4" style="1" customWidth="1"/>
    <col min="11257" max="11257" width="4.25" style="1" customWidth="1"/>
    <col min="11258" max="11258" width="4" style="1" customWidth="1"/>
    <col min="11259" max="11259" width="5.75" style="1" customWidth="1"/>
    <col min="11260" max="11261" width="4" style="1" customWidth="1"/>
    <col min="11262" max="11262" width="4.375" style="1" customWidth="1"/>
    <col min="11263" max="11263" width="5.125" style="1" customWidth="1"/>
    <col min="11264" max="11265" width="4.25" style="1" customWidth="1"/>
    <col min="11266" max="11272" width="2.625" style="1" customWidth="1"/>
    <col min="11273" max="11273" width="3.875" style="1" customWidth="1"/>
    <col min="11274" max="11274" width="5.5" style="1" customWidth="1"/>
    <col min="11275" max="11275" width="3.875" style="1" customWidth="1"/>
    <col min="11276" max="11276" width="6.75" style="1" customWidth="1"/>
    <col min="11277" max="11282" width="3.875" style="1" customWidth="1"/>
    <col min="11283" max="11501" width="9" style="1" customWidth="1"/>
    <col min="11502" max="11502" width="10" style="1" customWidth="1"/>
    <col min="11503" max="11503" width="4.375" style="1" customWidth="1"/>
    <col min="11504" max="11505" width="4" style="1" customWidth="1"/>
    <col min="11506" max="11508" width="4.375" style="1" customWidth="1"/>
    <col min="11509" max="11509" width="4" style="1" customWidth="1"/>
    <col min="11510" max="11510" width="4.75" style="1" customWidth="1"/>
    <col min="11511" max="11512" width="4" style="1" customWidth="1"/>
    <col min="11513" max="11513" width="4.25" style="1" customWidth="1"/>
    <col min="11514" max="11514" width="4" style="1" customWidth="1"/>
    <col min="11515" max="11515" width="5.75" style="1" customWidth="1"/>
    <col min="11516" max="11517" width="4" style="1" customWidth="1"/>
    <col min="11518" max="11518" width="4.375" style="1" customWidth="1"/>
    <col min="11519" max="11519" width="5.125" style="1" customWidth="1"/>
    <col min="11520" max="11521" width="4.25" style="1" customWidth="1"/>
    <col min="11522" max="11528" width="2.625" style="1" customWidth="1"/>
    <col min="11529" max="11529" width="3.875" style="1" customWidth="1"/>
    <col min="11530" max="11530" width="5.5" style="1" customWidth="1"/>
    <col min="11531" max="11531" width="3.875" style="1" customWidth="1"/>
    <col min="11532" max="11532" width="6.75" style="1" customWidth="1"/>
    <col min="11533" max="11538" width="3.875" style="1" customWidth="1"/>
    <col min="11539" max="11757" width="9" style="1" customWidth="1"/>
    <col min="11758" max="11758" width="10" style="1" customWidth="1"/>
    <col min="11759" max="11759" width="4.375" style="1" customWidth="1"/>
    <col min="11760" max="11761" width="4" style="1" customWidth="1"/>
    <col min="11762" max="11764" width="4.375" style="1" customWidth="1"/>
    <col min="11765" max="11765" width="4" style="1" customWidth="1"/>
    <col min="11766" max="11766" width="4.75" style="1" customWidth="1"/>
    <col min="11767" max="11768" width="4" style="1" customWidth="1"/>
    <col min="11769" max="11769" width="4.25" style="1" customWidth="1"/>
    <col min="11770" max="11770" width="4" style="1" customWidth="1"/>
    <col min="11771" max="11771" width="5.75" style="1" customWidth="1"/>
    <col min="11772" max="11773" width="4" style="1" customWidth="1"/>
    <col min="11774" max="11774" width="4.375" style="1" customWidth="1"/>
    <col min="11775" max="11775" width="5.125" style="1" customWidth="1"/>
    <col min="11776" max="11777" width="4.25" style="1" customWidth="1"/>
    <col min="11778" max="11784" width="2.625" style="1" customWidth="1"/>
    <col min="11785" max="11785" width="3.875" style="1" customWidth="1"/>
    <col min="11786" max="11786" width="5.5" style="1" customWidth="1"/>
    <col min="11787" max="11787" width="3.875" style="1" customWidth="1"/>
    <col min="11788" max="11788" width="6.75" style="1" customWidth="1"/>
    <col min="11789" max="11794" width="3.875" style="1" customWidth="1"/>
    <col min="11795" max="12013" width="9" style="1" customWidth="1"/>
    <col min="12014" max="12014" width="10" style="1" customWidth="1"/>
    <col min="12015" max="12015" width="4.375" style="1" customWidth="1"/>
    <col min="12016" max="12017" width="4" style="1" customWidth="1"/>
    <col min="12018" max="12020" width="4.375" style="1" customWidth="1"/>
    <col min="12021" max="12021" width="4" style="1" customWidth="1"/>
    <col min="12022" max="12022" width="4.75" style="1" customWidth="1"/>
    <col min="12023" max="12024" width="4" style="1" customWidth="1"/>
    <col min="12025" max="12025" width="4.25" style="1" customWidth="1"/>
    <col min="12026" max="12026" width="4" style="1" customWidth="1"/>
    <col min="12027" max="12027" width="5.75" style="1" customWidth="1"/>
    <col min="12028" max="12029" width="4" style="1" customWidth="1"/>
    <col min="12030" max="12030" width="4.375" style="1" customWidth="1"/>
    <col min="12031" max="12031" width="5.125" style="1" customWidth="1"/>
    <col min="12032" max="12033" width="4.25" style="1" customWidth="1"/>
    <col min="12034" max="12040" width="2.625" style="1" customWidth="1"/>
    <col min="12041" max="12041" width="3.875" style="1" customWidth="1"/>
    <col min="12042" max="12042" width="5.5" style="1" customWidth="1"/>
    <col min="12043" max="12043" width="3.875" style="1" customWidth="1"/>
    <col min="12044" max="12044" width="6.75" style="1" customWidth="1"/>
    <col min="12045" max="12050" width="3.875" style="1" customWidth="1"/>
    <col min="12051" max="12269" width="9" style="1" customWidth="1"/>
    <col min="12270" max="12270" width="10" style="1" customWidth="1"/>
    <col min="12271" max="12271" width="4.375" style="1" customWidth="1"/>
    <col min="12272" max="12273" width="4" style="1" customWidth="1"/>
    <col min="12274" max="12276" width="4.375" style="1" customWidth="1"/>
    <col min="12277" max="12277" width="4" style="1" customWidth="1"/>
    <col min="12278" max="12278" width="4.75" style="1" customWidth="1"/>
    <col min="12279" max="12280" width="4" style="1" customWidth="1"/>
    <col min="12281" max="12281" width="4.25" style="1" customWidth="1"/>
    <col min="12282" max="12282" width="4" style="1" customWidth="1"/>
    <col min="12283" max="12283" width="5.75" style="1" customWidth="1"/>
    <col min="12284" max="12285" width="4" style="1" customWidth="1"/>
    <col min="12286" max="12286" width="4.375" style="1" customWidth="1"/>
    <col min="12287" max="12287" width="5.125" style="1" customWidth="1"/>
    <col min="12288" max="12289" width="4.25" style="1" customWidth="1"/>
    <col min="12290" max="12296" width="2.625" style="1" customWidth="1"/>
    <col min="12297" max="12297" width="3.875" style="1" customWidth="1"/>
    <col min="12298" max="12298" width="5.5" style="1" customWidth="1"/>
    <col min="12299" max="12299" width="3.875" style="1" customWidth="1"/>
    <col min="12300" max="12300" width="6.75" style="1" customWidth="1"/>
    <col min="12301" max="12306" width="3.875" style="1" customWidth="1"/>
    <col min="12307" max="12525" width="9" style="1" customWidth="1"/>
    <col min="12526" max="12526" width="10" style="1" customWidth="1"/>
    <col min="12527" max="12527" width="4.375" style="1" customWidth="1"/>
    <col min="12528" max="12529" width="4" style="1" customWidth="1"/>
    <col min="12530" max="12532" width="4.375" style="1" customWidth="1"/>
    <col min="12533" max="12533" width="4" style="1" customWidth="1"/>
    <col min="12534" max="12534" width="4.75" style="1" customWidth="1"/>
    <col min="12535" max="12536" width="4" style="1" customWidth="1"/>
    <col min="12537" max="12537" width="4.25" style="1" customWidth="1"/>
    <col min="12538" max="12538" width="4" style="1" customWidth="1"/>
    <col min="12539" max="12539" width="5.75" style="1" customWidth="1"/>
    <col min="12540" max="12541" width="4" style="1" customWidth="1"/>
    <col min="12542" max="12542" width="4.375" style="1" customWidth="1"/>
    <col min="12543" max="12543" width="5.125" style="1" customWidth="1"/>
    <col min="12544" max="12545" width="4.25" style="1" customWidth="1"/>
    <col min="12546" max="12552" width="2.625" style="1" customWidth="1"/>
    <col min="12553" max="12553" width="3.875" style="1" customWidth="1"/>
    <col min="12554" max="12554" width="5.5" style="1" customWidth="1"/>
    <col min="12555" max="12555" width="3.875" style="1" customWidth="1"/>
    <col min="12556" max="12556" width="6.75" style="1" customWidth="1"/>
    <col min="12557" max="12562" width="3.875" style="1" customWidth="1"/>
    <col min="12563" max="12781" width="9" style="1" customWidth="1"/>
    <col min="12782" max="12782" width="10" style="1" customWidth="1"/>
    <col min="12783" max="12783" width="4.375" style="1" customWidth="1"/>
    <col min="12784" max="12785" width="4" style="1" customWidth="1"/>
    <col min="12786" max="12788" width="4.375" style="1" customWidth="1"/>
    <col min="12789" max="12789" width="4" style="1" customWidth="1"/>
    <col min="12790" max="12790" width="4.75" style="1" customWidth="1"/>
    <col min="12791" max="12792" width="4" style="1" customWidth="1"/>
    <col min="12793" max="12793" width="4.25" style="1" customWidth="1"/>
    <col min="12794" max="12794" width="4" style="1" customWidth="1"/>
    <col min="12795" max="12795" width="5.75" style="1" customWidth="1"/>
    <col min="12796" max="12797" width="4" style="1" customWidth="1"/>
    <col min="12798" max="12798" width="4.375" style="1" customWidth="1"/>
    <col min="12799" max="12799" width="5.125" style="1" customWidth="1"/>
    <col min="12800" max="12801" width="4.25" style="1" customWidth="1"/>
    <col min="12802" max="12808" width="2.625" style="1" customWidth="1"/>
    <col min="12809" max="12809" width="3.875" style="1" customWidth="1"/>
    <col min="12810" max="12810" width="5.5" style="1" customWidth="1"/>
    <col min="12811" max="12811" width="3.875" style="1" customWidth="1"/>
    <col min="12812" max="12812" width="6.75" style="1" customWidth="1"/>
    <col min="12813" max="12818" width="3.875" style="1" customWidth="1"/>
    <col min="12819" max="13037" width="9" style="1" customWidth="1"/>
    <col min="13038" max="13038" width="10" style="1" customWidth="1"/>
    <col min="13039" max="13039" width="4.375" style="1" customWidth="1"/>
    <col min="13040" max="13041" width="4" style="1" customWidth="1"/>
    <col min="13042" max="13044" width="4.375" style="1" customWidth="1"/>
    <col min="13045" max="13045" width="4" style="1" customWidth="1"/>
    <col min="13046" max="13046" width="4.75" style="1" customWidth="1"/>
    <col min="13047" max="13048" width="4" style="1" customWidth="1"/>
    <col min="13049" max="13049" width="4.25" style="1" customWidth="1"/>
    <col min="13050" max="13050" width="4" style="1" customWidth="1"/>
    <col min="13051" max="13051" width="5.75" style="1" customWidth="1"/>
    <col min="13052" max="13053" width="4" style="1" customWidth="1"/>
    <col min="13054" max="13054" width="4.375" style="1" customWidth="1"/>
    <col min="13055" max="13055" width="5.125" style="1" customWidth="1"/>
    <col min="13056" max="13057" width="4.25" style="1" customWidth="1"/>
    <col min="13058" max="13064" width="2.625" style="1" customWidth="1"/>
    <col min="13065" max="13065" width="3.875" style="1" customWidth="1"/>
    <col min="13066" max="13066" width="5.5" style="1" customWidth="1"/>
    <col min="13067" max="13067" width="3.875" style="1" customWidth="1"/>
    <col min="13068" max="13068" width="6.75" style="1" customWidth="1"/>
    <col min="13069" max="13074" width="3.875" style="1" customWidth="1"/>
    <col min="13075" max="13293" width="9" style="1" customWidth="1"/>
    <col min="13294" max="13294" width="10" style="1" customWidth="1"/>
    <col min="13295" max="13295" width="4.375" style="1" customWidth="1"/>
    <col min="13296" max="13297" width="4" style="1" customWidth="1"/>
    <col min="13298" max="13300" width="4.375" style="1" customWidth="1"/>
    <col min="13301" max="13301" width="4" style="1" customWidth="1"/>
    <col min="13302" max="13302" width="4.75" style="1" customWidth="1"/>
    <col min="13303" max="13304" width="4" style="1" customWidth="1"/>
    <col min="13305" max="13305" width="4.25" style="1" customWidth="1"/>
    <col min="13306" max="13306" width="4" style="1" customWidth="1"/>
    <col min="13307" max="13307" width="5.75" style="1" customWidth="1"/>
    <col min="13308" max="13309" width="4" style="1" customWidth="1"/>
    <col min="13310" max="13310" width="4.375" style="1" customWidth="1"/>
    <col min="13311" max="13311" width="5.125" style="1" customWidth="1"/>
    <col min="13312" max="13313" width="4.25" style="1" customWidth="1"/>
    <col min="13314" max="13320" width="2.625" style="1" customWidth="1"/>
    <col min="13321" max="13321" width="3.875" style="1" customWidth="1"/>
    <col min="13322" max="13322" width="5.5" style="1" customWidth="1"/>
    <col min="13323" max="13323" width="3.875" style="1" customWidth="1"/>
    <col min="13324" max="13324" width="6.75" style="1" customWidth="1"/>
    <col min="13325" max="13330" width="3.875" style="1" customWidth="1"/>
    <col min="13331" max="13549" width="9" style="1" customWidth="1"/>
    <col min="13550" max="13550" width="10" style="1" customWidth="1"/>
    <col min="13551" max="13551" width="4.375" style="1" customWidth="1"/>
    <col min="13552" max="13553" width="4" style="1" customWidth="1"/>
    <col min="13554" max="13556" width="4.375" style="1" customWidth="1"/>
    <col min="13557" max="13557" width="4" style="1" customWidth="1"/>
    <col min="13558" max="13558" width="4.75" style="1" customWidth="1"/>
    <col min="13559" max="13560" width="4" style="1" customWidth="1"/>
    <col min="13561" max="13561" width="4.25" style="1" customWidth="1"/>
    <col min="13562" max="13562" width="4" style="1" customWidth="1"/>
    <col min="13563" max="13563" width="5.75" style="1" customWidth="1"/>
    <col min="13564" max="13565" width="4" style="1" customWidth="1"/>
    <col min="13566" max="13566" width="4.375" style="1" customWidth="1"/>
    <col min="13567" max="13567" width="5.125" style="1" customWidth="1"/>
    <col min="13568" max="13569" width="4.25" style="1" customWidth="1"/>
    <col min="13570" max="13576" width="2.625" style="1" customWidth="1"/>
    <col min="13577" max="13577" width="3.875" style="1" customWidth="1"/>
    <col min="13578" max="13578" width="5.5" style="1" customWidth="1"/>
    <col min="13579" max="13579" width="3.875" style="1" customWidth="1"/>
    <col min="13580" max="13580" width="6.75" style="1" customWidth="1"/>
    <col min="13581" max="13586" width="3.875" style="1" customWidth="1"/>
    <col min="13587" max="13805" width="9" style="1" customWidth="1"/>
    <col min="13806" max="13806" width="10" style="1" customWidth="1"/>
    <col min="13807" max="13807" width="4.375" style="1" customWidth="1"/>
    <col min="13808" max="13809" width="4" style="1" customWidth="1"/>
    <col min="13810" max="13812" width="4.375" style="1" customWidth="1"/>
    <col min="13813" max="13813" width="4" style="1" customWidth="1"/>
    <col min="13814" max="13814" width="4.75" style="1" customWidth="1"/>
    <col min="13815" max="13816" width="4" style="1" customWidth="1"/>
    <col min="13817" max="13817" width="4.25" style="1" customWidth="1"/>
    <col min="13818" max="13818" width="4" style="1" customWidth="1"/>
    <col min="13819" max="13819" width="5.75" style="1" customWidth="1"/>
    <col min="13820" max="13821" width="4" style="1" customWidth="1"/>
    <col min="13822" max="13822" width="4.375" style="1" customWidth="1"/>
    <col min="13823" max="13823" width="5.125" style="1" customWidth="1"/>
    <col min="13824" max="13825" width="4.25" style="1" customWidth="1"/>
    <col min="13826" max="13832" width="2.625" style="1" customWidth="1"/>
    <col min="13833" max="13833" width="3.875" style="1" customWidth="1"/>
    <col min="13834" max="13834" width="5.5" style="1" customWidth="1"/>
    <col min="13835" max="13835" width="3.875" style="1" customWidth="1"/>
    <col min="13836" max="13836" width="6.75" style="1" customWidth="1"/>
    <col min="13837" max="13842" width="3.875" style="1" customWidth="1"/>
    <col min="13843" max="14061" width="9" style="1" customWidth="1"/>
    <col min="14062" max="14062" width="10" style="1" customWidth="1"/>
    <col min="14063" max="14063" width="4.375" style="1" customWidth="1"/>
    <col min="14064" max="14065" width="4" style="1" customWidth="1"/>
    <col min="14066" max="14068" width="4.375" style="1" customWidth="1"/>
    <col min="14069" max="14069" width="4" style="1" customWidth="1"/>
    <col min="14070" max="14070" width="4.75" style="1" customWidth="1"/>
    <col min="14071" max="14072" width="4" style="1" customWidth="1"/>
    <col min="14073" max="14073" width="4.25" style="1" customWidth="1"/>
    <col min="14074" max="14074" width="4" style="1" customWidth="1"/>
    <col min="14075" max="14075" width="5.75" style="1" customWidth="1"/>
    <col min="14076" max="14077" width="4" style="1" customWidth="1"/>
    <col min="14078" max="14078" width="4.375" style="1" customWidth="1"/>
    <col min="14079" max="14079" width="5.125" style="1" customWidth="1"/>
    <col min="14080" max="14081" width="4.25" style="1" customWidth="1"/>
    <col min="14082" max="14088" width="2.625" style="1" customWidth="1"/>
    <col min="14089" max="14089" width="3.875" style="1" customWidth="1"/>
    <col min="14090" max="14090" width="5.5" style="1" customWidth="1"/>
    <col min="14091" max="14091" width="3.875" style="1" customWidth="1"/>
    <col min="14092" max="14092" width="6.75" style="1" customWidth="1"/>
    <col min="14093" max="14098" width="3.875" style="1" customWidth="1"/>
    <col min="14099" max="14317" width="9" style="1" customWidth="1"/>
    <col min="14318" max="14318" width="10" style="1" customWidth="1"/>
    <col min="14319" max="14319" width="4.375" style="1" customWidth="1"/>
    <col min="14320" max="14321" width="4" style="1" customWidth="1"/>
    <col min="14322" max="14324" width="4.375" style="1" customWidth="1"/>
    <col min="14325" max="14325" width="4" style="1" customWidth="1"/>
    <col min="14326" max="14326" width="4.75" style="1" customWidth="1"/>
    <col min="14327" max="14328" width="4" style="1" customWidth="1"/>
    <col min="14329" max="14329" width="4.25" style="1" customWidth="1"/>
    <col min="14330" max="14330" width="4" style="1" customWidth="1"/>
    <col min="14331" max="14331" width="5.75" style="1" customWidth="1"/>
    <col min="14332" max="14333" width="4" style="1" customWidth="1"/>
    <col min="14334" max="14334" width="4.375" style="1" customWidth="1"/>
    <col min="14335" max="14335" width="5.125" style="1" customWidth="1"/>
    <col min="14336" max="14337" width="4.25" style="1" customWidth="1"/>
    <col min="14338" max="14344" width="2.625" style="1" customWidth="1"/>
    <col min="14345" max="14345" width="3.875" style="1" customWidth="1"/>
    <col min="14346" max="14346" width="5.5" style="1" customWidth="1"/>
    <col min="14347" max="14347" width="3.875" style="1" customWidth="1"/>
    <col min="14348" max="14348" width="6.75" style="1" customWidth="1"/>
    <col min="14349" max="14354" width="3.875" style="1" customWidth="1"/>
    <col min="14355" max="14573" width="9" style="1" customWidth="1"/>
    <col min="14574" max="14574" width="10" style="1" customWidth="1"/>
    <col min="14575" max="14575" width="4.375" style="1" customWidth="1"/>
    <col min="14576" max="14577" width="4" style="1" customWidth="1"/>
    <col min="14578" max="14580" width="4.375" style="1" customWidth="1"/>
    <col min="14581" max="14581" width="4" style="1" customWidth="1"/>
    <col min="14582" max="14582" width="4.75" style="1" customWidth="1"/>
    <col min="14583" max="14584" width="4" style="1" customWidth="1"/>
    <col min="14585" max="14585" width="4.25" style="1" customWidth="1"/>
    <col min="14586" max="14586" width="4" style="1" customWidth="1"/>
    <col min="14587" max="14587" width="5.75" style="1" customWidth="1"/>
    <col min="14588" max="14589" width="4" style="1" customWidth="1"/>
    <col min="14590" max="14590" width="4.375" style="1" customWidth="1"/>
    <col min="14591" max="14591" width="5.125" style="1" customWidth="1"/>
    <col min="14592" max="14593" width="4.25" style="1" customWidth="1"/>
    <col min="14594" max="14600" width="2.625" style="1" customWidth="1"/>
    <col min="14601" max="14601" width="3.875" style="1" customWidth="1"/>
    <col min="14602" max="14602" width="5.5" style="1" customWidth="1"/>
    <col min="14603" max="14603" width="3.875" style="1" customWidth="1"/>
    <col min="14604" max="14604" width="6.75" style="1" customWidth="1"/>
    <col min="14605" max="14610" width="3.875" style="1" customWidth="1"/>
    <col min="14611" max="14829" width="9" style="1" customWidth="1"/>
    <col min="14830" max="14830" width="10" style="1" customWidth="1"/>
    <col min="14831" max="14831" width="4.375" style="1" customWidth="1"/>
    <col min="14832" max="14833" width="4" style="1" customWidth="1"/>
    <col min="14834" max="14836" width="4.375" style="1" customWidth="1"/>
    <col min="14837" max="14837" width="4" style="1" customWidth="1"/>
    <col min="14838" max="14838" width="4.75" style="1" customWidth="1"/>
    <col min="14839" max="14840" width="4" style="1" customWidth="1"/>
    <col min="14841" max="14841" width="4.25" style="1" customWidth="1"/>
    <col min="14842" max="14842" width="4" style="1" customWidth="1"/>
    <col min="14843" max="14843" width="5.75" style="1" customWidth="1"/>
    <col min="14844" max="14845" width="4" style="1" customWidth="1"/>
    <col min="14846" max="14846" width="4.375" style="1" customWidth="1"/>
    <col min="14847" max="14847" width="5.125" style="1" customWidth="1"/>
    <col min="14848" max="14849" width="4.25" style="1" customWidth="1"/>
    <col min="14850" max="14856" width="2.625" style="1" customWidth="1"/>
    <col min="14857" max="14857" width="3.875" style="1" customWidth="1"/>
    <col min="14858" max="14858" width="5.5" style="1" customWidth="1"/>
    <col min="14859" max="14859" width="3.875" style="1" customWidth="1"/>
    <col min="14860" max="14860" width="6.75" style="1" customWidth="1"/>
    <col min="14861" max="14866" width="3.875" style="1" customWidth="1"/>
    <col min="14867" max="15085" width="9" style="1" customWidth="1"/>
    <col min="15086" max="15086" width="10" style="1" customWidth="1"/>
    <col min="15087" max="15087" width="4.375" style="1" customWidth="1"/>
    <col min="15088" max="15089" width="4" style="1" customWidth="1"/>
    <col min="15090" max="15092" width="4.375" style="1" customWidth="1"/>
    <col min="15093" max="15093" width="4" style="1" customWidth="1"/>
    <col min="15094" max="15094" width="4.75" style="1" customWidth="1"/>
    <col min="15095" max="15096" width="4" style="1" customWidth="1"/>
    <col min="15097" max="15097" width="4.25" style="1" customWidth="1"/>
    <col min="15098" max="15098" width="4" style="1" customWidth="1"/>
    <col min="15099" max="15099" width="5.75" style="1" customWidth="1"/>
    <col min="15100" max="15101" width="4" style="1" customWidth="1"/>
    <col min="15102" max="15102" width="4.375" style="1" customWidth="1"/>
    <col min="15103" max="15103" width="5.125" style="1" customWidth="1"/>
    <col min="15104" max="15105" width="4.25" style="1" customWidth="1"/>
    <col min="15106" max="15112" width="2.625" style="1" customWidth="1"/>
    <col min="15113" max="15113" width="3.875" style="1" customWidth="1"/>
    <col min="15114" max="15114" width="5.5" style="1" customWidth="1"/>
    <col min="15115" max="15115" width="3.875" style="1" customWidth="1"/>
    <col min="15116" max="15116" width="6.75" style="1" customWidth="1"/>
    <col min="15117" max="15122" width="3.875" style="1" customWidth="1"/>
    <col min="15123" max="15341" width="9" style="1" customWidth="1"/>
    <col min="15342" max="15342" width="10" style="1" customWidth="1"/>
    <col min="15343" max="15343" width="4.375" style="1" customWidth="1"/>
    <col min="15344" max="15345" width="4" style="1" customWidth="1"/>
    <col min="15346" max="15348" width="4.375" style="1" customWidth="1"/>
    <col min="15349" max="15349" width="4" style="1" customWidth="1"/>
    <col min="15350" max="15350" width="4.75" style="1" customWidth="1"/>
    <col min="15351" max="15352" width="4" style="1" customWidth="1"/>
    <col min="15353" max="15353" width="4.25" style="1" customWidth="1"/>
    <col min="15354" max="15354" width="4" style="1" customWidth="1"/>
    <col min="15355" max="15355" width="5.75" style="1" customWidth="1"/>
    <col min="15356" max="15357" width="4" style="1" customWidth="1"/>
    <col min="15358" max="15358" width="4.375" style="1" customWidth="1"/>
    <col min="15359" max="15359" width="5.125" style="1" customWidth="1"/>
    <col min="15360" max="15361" width="4.25" style="1" customWidth="1"/>
    <col min="15362" max="15368" width="2.625" style="1" customWidth="1"/>
    <col min="15369" max="15369" width="3.875" style="1" customWidth="1"/>
    <col min="15370" max="15370" width="5.5" style="1" customWidth="1"/>
    <col min="15371" max="15371" width="3.875" style="1" customWidth="1"/>
    <col min="15372" max="15372" width="6.75" style="1" customWidth="1"/>
    <col min="15373" max="15378" width="3.875" style="1" customWidth="1"/>
    <col min="15379" max="15597" width="9" style="1" customWidth="1"/>
    <col min="15598" max="15598" width="10" style="1" customWidth="1"/>
    <col min="15599" max="15599" width="4.375" style="1" customWidth="1"/>
    <col min="15600" max="15601" width="4" style="1" customWidth="1"/>
    <col min="15602" max="15604" width="4.375" style="1" customWidth="1"/>
    <col min="15605" max="15605" width="4" style="1" customWidth="1"/>
    <col min="15606" max="15606" width="4.75" style="1" customWidth="1"/>
    <col min="15607" max="15608" width="4" style="1" customWidth="1"/>
    <col min="15609" max="15609" width="4.25" style="1" customWidth="1"/>
    <col min="15610" max="15610" width="4" style="1" customWidth="1"/>
    <col min="15611" max="15611" width="5.75" style="1" customWidth="1"/>
    <col min="15612" max="15613" width="4" style="1" customWidth="1"/>
    <col min="15614" max="15614" width="4.375" style="1" customWidth="1"/>
    <col min="15615" max="15615" width="5.125" style="1" customWidth="1"/>
    <col min="15616" max="15617" width="4.25" style="1" customWidth="1"/>
    <col min="15618" max="15624" width="2.625" style="1" customWidth="1"/>
    <col min="15625" max="15625" width="3.875" style="1" customWidth="1"/>
    <col min="15626" max="15626" width="5.5" style="1" customWidth="1"/>
    <col min="15627" max="15627" width="3.875" style="1" customWidth="1"/>
    <col min="15628" max="15628" width="6.75" style="1" customWidth="1"/>
    <col min="15629" max="15634" width="3.875" style="1" customWidth="1"/>
    <col min="15635" max="15853" width="9" style="1" customWidth="1"/>
    <col min="15854" max="15854" width="10" style="1" customWidth="1"/>
    <col min="15855" max="15855" width="4.375" style="1" customWidth="1"/>
    <col min="15856" max="15857" width="4" style="1" customWidth="1"/>
    <col min="15858" max="15860" width="4.375" style="1" customWidth="1"/>
    <col min="15861" max="15861" width="4" style="1" customWidth="1"/>
    <col min="15862" max="15862" width="4.75" style="1" customWidth="1"/>
    <col min="15863" max="15864" width="4" style="1" customWidth="1"/>
    <col min="15865" max="15865" width="4.25" style="1" customWidth="1"/>
    <col min="15866" max="15866" width="4" style="1" customWidth="1"/>
    <col min="15867" max="15867" width="5.75" style="1" customWidth="1"/>
    <col min="15868" max="15869" width="4" style="1" customWidth="1"/>
    <col min="15870" max="15870" width="4.375" style="1" customWidth="1"/>
    <col min="15871" max="15871" width="5.125" style="1" customWidth="1"/>
    <col min="15872" max="15873" width="4.25" style="1" customWidth="1"/>
    <col min="15874" max="15880" width="2.625" style="1" customWidth="1"/>
    <col min="15881" max="15881" width="3.875" style="1" customWidth="1"/>
    <col min="15882" max="15882" width="5.5" style="1" customWidth="1"/>
    <col min="15883" max="15883" width="3.875" style="1" customWidth="1"/>
    <col min="15884" max="15884" width="6.75" style="1" customWidth="1"/>
    <col min="15885" max="15890" width="3.875" style="1" customWidth="1"/>
    <col min="15891" max="16109" width="9" style="1" customWidth="1"/>
    <col min="16110" max="16110" width="10" style="1" customWidth="1"/>
    <col min="16111" max="16111" width="4.375" style="1" customWidth="1"/>
    <col min="16112" max="16113" width="4" style="1" customWidth="1"/>
    <col min="16114" max="16116" width="4.375" style="1" customWidth="1"/>
    <col min="16117" max="16117" width="4" style="1" customWidth="1"/>
    <col min="16118" max="16118" width="4.75" style="1" customWidth="1"/>
    <col min="16119" max="16120" width="4" style="1" customWidth="1"/>
    <col min="16121" max="16121" width="4.25" style="1" customWidth="1"/>
    <col min="16122" max="16122" width="4" style="1" customWidth="1"/>
    <col min="16123" max="16123" width="5.75" style="1" customWidth="1"/>
    <col min="16124" max="16125" width="4" style="1" customWidth="1"/>
    <col min="16126" max="16126" width="4.375" style="1" customWidth="1"/>
    <col min="16127" max="16127" width="5.125" style="1" customWidth="1"/>
    <col min="16128" max="16129" width="4.25" style="1" customWidth="1"/>
    <col min="16130" max="16136" width="2.625" style="1" customWidth="1"/>
    <col min="16137" max="16137" width="3.875" style="1" customWidth="1"/>
    <col min="16138" max="16138" width="5.5" style="1" customWidth="1"/>
    <col min="16139" max="16139" width="3.875" style="1" customWidth="1"/>
    <col min="16140" max="16140" width="6.75" style="1" customWidth="1"/>
    <col min="16141" max="16146" width="3.875" style="1" customWidth="1"/>
    <col min="16147" max="16384" width="9" style="1" customWidth="1"/>
  </cols>
  <sheetData>
    <row r="1" spans="1:10" s="855" customFormat="1" ht="20.100000000000001" customHeight="1">
      <c r="A1" s="6" t="s">
        <v>113</v>
      </c>
      <c r="B1" s="6"/>
      <c r="C1" s="6"/>
      <c r="D1" s="6"/>
      <c r="E1" s="6"/>
      <c r="F1" s="6"/>
      <c r="G1" s="6"/>
      <c r="H1" s="6"/>
    </row>
    <row r="2" spans="1:10" s="73" customFormat="1" ht="15" customHeight="1">
      <c r="A2" s="7" t="s">
        <v>40</v>
      </c>
      <c r="B2" s="3"/>
      <c r="C2" s="3"/>
      <c r="D2" s="3"/>
      <c r="E2" s="3"/>
      <c r="F2" s="3"/>
      <c r="G2" s="140" t="s">
        <v>127</v>
      </c>
      <c r="H2" s="140"/>
    </row>
    <row r="3" spans="1:10" ht="24.95" customHeight="1">
      <c r="A3" s="158" t="s">
        <v>55</v>
      </c>
      <c r="B3" s="361" t="s">
        <v>106</v>
      </c>
      <c r="C3" s="870" t="s">
        <v>97</v>
      </c>
      <c r="D3" s="880"/>
      <c r="E3" s="880"/>
      <c r="F3" s="881" t="s">
        <v>116</v>
      </c>
      <c r="G3" s="883" t="s">
        <v>117</v>
      </c>
      <c r="H3" s="889" t="s">
        <v>119</v>
      </c>
      <c r="I3" s="155"/>
    </row>
    <row r="4" spans="1:10" ht="24.95" customHeight="1">
      <c r="A4" s="401"/>
      <c r="B4" s="861" t="s">
        <v>100</v>
      </c>
      <c r="C4" s="871" t="s">
        <v>45</v>
      </c>
      <c r="D4" s="871" t="s">
        <v>122</v>
      </c>
      <c r="E4" s="871" t="s">
        <v>124</v>
      </c>
      <c r="F4" s="882"/>
      <c r="G4" s="884"/>
      <c r="H4" s="890"/>
    </row>
    <row r="5" spans="1:10" s="73" customFormat="1" ht="20.100000000000001" customHeight="1">
      <c r="A5" s="159" t="s">
        <v>267</v>
      </c>
      <c r="B5" s="862">
        <v>26394</v>
      </c>
      <c r="C5" s="872">
        <v>20636</v>
      </c>
      <c r="D5" s="872">
        <v>2366</v>
      </c>
      <c r="E5" s="872">
        <v>3392</v>
      </c>
      <c r="F5" s="872">
        <f t="shared" ref="F5:F11" si="0">B5/365</f>
        <v>72.31232876712329</v>
      </c>
      <c r="G5" s="872">
        <v>6430</v>
      </c>
      <c r="H5" s="891">
        <v>5155</v>
      </c>
    </row>
    <row r="6" spans="1:10" s="73" customFormat="1" ht="20.100000000000001" customHeight="1">
      <c r="A6" s="306">
        <v>19</v>
      </c>
      <c r="B6" s="862">
        <v>25104</v>
      </c>
      <c r="C6" s="872">
        <v>19367</v>
      </c>
      <c r="D6" s="872">
        <v>2386</v>
      </c>
      <c r="E6" s="872">
        <v>3351</v>
      </c>
      <c r="F6" s="872">
        <f t="shared" si="0"/>
        <v>68.778082191780825</v>
      </c>
      <c r="G6" s="872">
        <v>6248</v>
      </c>
      <c r="H6" s="891">
        <v>5043</v>
      </c>
    </row>
    <row r="7" spans="1:10" s="73" customFormat="1" ht="20.100000000000001" customHeight="1">
      <c r="A7" s="306">
        <v>20</v>
      </c>
      <c r="B7" s="862">
        <v>24400</v>
      </c>
      <c r="C7" s="872">
        <v>19722</v>
      </c>
      <c r="D7" s="872">
        <v>1553</v>
      </c>
      <c r="E7" s="872">
        <v>3125</v>
      </c>
      <c r="F7" s="872">
        <f t="shared" si="0"/>
        <v>66.849315068493155</v>
      </c>
      <c r="G7" s="872">
        <v>4649</v>
      </c>
      <c r="H7" s="891">
        <v>5172</v>
      </c>
    </row>
    <row r="8" spans="1:10" s="73" customFormat="1" ht="20.100000000000001" customHeight="1">
      <c r="A8" s="306">
        <v>21</v>
      </c>
      <c r="B8" s="862">
        <v>25401</v>
      </c>
      <c r="C8" s="872">
        <v>20037</v>
      </c>
      <c r="D8" s="872">
        <v>2209</v>
      </c>
      <c r="E8" s="872">
        <v>3155</v>
      </c>
      <c r="F8" s="872">
        <f t="shared" si="0"/>
        <v>69.591780821917808</v>
      </c>
      <c r="G8" s="872">
        <v>5733</v>
      </c>
      <c r="H8" s="891">
        <v>4640</v>
      </c>
    </row>
    <row r="9" spans="1:10" s="73" customFormat="1" ht="20.100000000000001" customHeight="1">
      <c r="A9" s="306">
        <v>22</v>
      </c>
      <c r="B9" s="862">
        <v>24671</v>
      </c>
      <c r="C9" s="872">
        <v>19460</v>
      </c>
      <c r="D9" s="872">
        <v>2063</v>
      </c>
      <c r="E9" s="872">
        <v>3148</v>
      </c>
      <c r="F9" s="872">
        <f t="shared" si="0"/>
        <v>67.591780821917808</v>
      </c>
      <c r="G9" s="872">
        <v>5482</v>
      </c>
      <c r="H9" s="891">
        <v>4546</v>
      </c>
    </row>
    <row r="10" spans="1:10" s="73" customFormat="1" ht="20.100000000000001" customHeight="1">
      <c r="A10" s="306">
        <v>23</v>
      </c>
      <c r="B10" s="862">
        <v>26021</v>
      </c>
      <c r="C10" s="872">
        <v>20273</v>
      </c>
      <c r="D10" s="872">
        <v>2515</v>
      </c>
      <c r="E10" s="872">
        <v>3233</v>
      </c>
      <c r="F10" s="872">
        <f t="shared" si="0"/>
        <v>71.290410958904104</v>
      </c>
      <c r="G10" s="872">
        <v>5996</v>
      </c>
      <c r="H10" s="891">
        <v>4534</v>
      </c>
    </row>
    <row r="11" spans="1:10" s="73" customFormat="1" ht="20.100000000000001" customHeight="1">
      <c r="A11" s="306">
        <v>24</v>
      </c>
      <c r="B11" s="862">
        <v>23675</v>
      </c>
      <c r="C11" s="872">
        <v>19316</v>
      </c>
      <c r="D11" s="872">
        <v>1362</v>
      </c>
      <c r="E11" s="872">
        <v>2997</v>
      </c>
      <c r="F11" s="872">
        <f t="shared" si="0"/>
        <v>64.863013698630141</v>
      </c>
      <c r="G11" s="872">
        <v>4532</v>
      </c>
      <c r="H11" s="891">
        <v>4322</v>
      </c>
    </row>
    <row r="12" spans="1:10" s="73" customFormat="1" ht="20.100000000000001" customHeight="1">
      <c r="A12" s="160">
        <v>25</v>
      </c>
      <c r="B12" s="863">
        <v>23683</v>
      </c>
      <c r="C12" s="873">
        <v>19147</v>
      </c>
      <c r="D12" s="873">
        <v>1326</v>
      </c>
      <c r="E12" s="873">
        <v>3210</v>
      </c>
      <c r="F12" s="873">
        <v>64.884931506849313</v>
      </c>
      <c r="G12" s="873">
        <v>4443</v>
      </c>
      <c r="H12" s="892">
        <v>4297</v>
      </c>
    </row>
    <row r="13" spans="1:10" s="266" customFormat="1" ht="20.100000000000001" customHeight="1">
      <c r="A13" s="272">
        <v>26</v>
      </c>
      <c r="B13" s="864">
        <v>23961</v>
      </c>
      <c r="C13" s="874">
        <v>19280</v>
      </c>
      <c r="D13" s="874">
        <v>1707</v>
      </c>
      <c r="E13" s="874">
        <v>3007</v>
      </c>
      <c r="F13" s="874">
        <v>66</v>
      </c>
      <c r="G13" s="874">
        <v>5060</v>
      </c>
      <c r="H13" s="893">
        <v>4017</v>
      </c>
      <c r="J13" s="73"/>
    </row>
    <row r="14" spans="1:10" s="73" customFormat="1" ht="20.100000000000001" customHeight="1">
      <c r="A14" s="856">
        <v>27</v>
      </c>
      <c r="B14" s="865">
        <v>23453</v>
      </c>
      <c r="C14" s="875">
        <v>19111</v>
      </c>
      <c r="D14" s="875">
        <v>1420</v>
      </c>
      <c r="E14" s="875">
        <v>2922</v>
      </c>
      <c r="F14" s="875">
        <v>64</v>
      </c>
      <c r="G14" s="885">
        <v>4867</v>
      </c>
      <c r="H14" s="894">
        <v>3809</v>
      </c>
    </row>
    <row r="15" spans="1:10" s="5" customFormat="1" ht="19.5" customHeight="1">
      <c r="A15" s="857">
        <v>28</v>
      </c>
      <c r="B15" s="866">
        <v>22353</v>
      </c>
      <c r="C15" s="876">
        <v>18535</v>
      </c>
      <c r="D15" s="876">
        <v>1054</v>
      </c>
      <c r="E15" s="876">
        <v>2764</v>
      </c>
      <c r="F15" s="876">
        <v>61.07377049180328</v>
      </c>
      <c r="G15" s="876">
        <v>4402</v>
      </c>
      <c r="H15" s="895">
        <v>3593</v>
      </c>
    </row>
    <row r="16" spans="1:10" s="5" customFormat="1" ht="19.5" customHeight="1">
      <c r="A16" s="858">
        <v>29</v>
      </c>
      <c r="B16" s="865">
        <v>22402</v>
      </c>
      <c r="C16" s="877">
        <v>18062</v>
      </c>
      <c r="D16" s="877">
        <v>1580</v>
      </c>
      <c r="E16" s="877">
        <v>2668</v>
      </c>
      <c r="F16" s="877">
        <v>61.375342465753427</v>
      </c>
      <c r="G16" s="877">
        <v>4791</v>
      </c>
      <c r="H16" s="896">
        <v>3397</v>
      </c>
    </row>
    <row r="17" spans="1:8" s="5" customFormat="1" ht="19.5" customHeight="1">
      <c r="A17" s="858">
        <v>30</v>
      </c>
      <c r="B17" s="866">
        <v>21994</v>
      </c>
      <c r="C17" s="876">
        <v>18148</v>
      </c>
      <c r="D17" s="876">
        <v>1182</v>
      </c>
      <c r="E17" s="876">
        <v>2664</v>
      </c>
      <c r="F17" s="876">
        <v>60</v>
      </c>
      <c r="G17" s="876">
        <v>4305</v>
      </c>
      <c r="H17" s="895">
        <v>3202</v>
      </c>
    </row>
    <row r="18" spans="1:8" s="5" customFormat="1" ht="19.5" customHeight="1">
      <c r="A18" s="859" t="s">
        <v>167</v>
      </c>
      <c r="B18" s="865">
        <v>22524</v>
      </c>
      <c r="C18" s="877">
        <v>17870</v>
      </c>
      <c r="D18" s="877">
        <v>1981</v>
      </c>
      <c r="E18" s="877">
        <v>2673</v>
      </c>
      <c r="F18" s="877">
        <v>62</v>
      </c>
      <c r="G18" s="877">
        <v>5036</v>
      </c>
      <c r="H18" s="896">
        <v>3072</v>
      </c>
    </row>
    <row r="19" spans="1:8" s="5" customFormat="1" ht="19.5" customHeight="1">
      <c r="A19" s="270">
        <v>2</v>
      </c>
      <c r="B19" s="867">
        <v>21753</v>
      </c>
      <c r="C19" s="878">
        <v>17710</v>
      </c>
      <c r="D19" s="878">
        <v>1259</v>
      </c>
      <c r="E19" s="878">
        <v>2784</v>
      </c>
      <c r="F19" s="878">
        <v>59</v>
      </c>
      <c r="G19" s="886">
        <v>4307</v>
      </c>
      <c r="H19" s="897">
        <v>2898</v>
      </c>
    </row>
    <row r="20" spans="1:8" s="5" customFormat="1" ht="19.5" customHeight="1">
      <c r="A20" s="270">
        <v>3</v>
      </c>
      <c r="B20" s="867">
        <v>21645</v>
      </c>
      <c r="C20" s="878">
        <v>17792</v>
      </c>
      <c r="D20" s="878">
        <v>923</v>
      </c>
      <c r="E20" s="878">
        <v>2930</v>
      </c>
      <c r="F20" s="878">
        <v>59</v>
      </c>
      <c r="G20" s="886">
        <v>3945</v>
      </c>
      <c r="H20" s="897">
        <v>2870</v>
      </c>
    </row>
    <row r="21" spans="1:8" s="5" customFormat="1" ht="19.5" customHeight="1">
      <c r="A21" s="270">
        <v>4</v>
      </c>
      <c r="B21" s="867">
        <v>18911</v>
      </c>
      <c r="C21" s="878">
        <v>15795</v>
      </c>
      <c r="D21" s="878">
        <v>558</v>
      </c>
      <c r="E21" s="878">
        <v>2558</v>
      </c>
      <c r="F21" s="878">
        <v>52</v>
      </c>
      <c r="G21" s="886">
        <v>3368</v>
      </c>
      <c r="H21" s="897">
        <v>2657</v>
      </c>
    </row>
    <row r="22" spans="1:8" s="5" customFormat="1" ht="19.5" customHeight="1">
      <c r="A22" s="859">
        <v>5</v>
      </c>
      <c r="B22" s="868">
        <v>18596</v>
      </c>
      <c r="C22" s="877">
        <v>15658</v>
      </c>
      <c r="D22" s="877">
        <v>588</v>
      </c>
      <c r="E22" s="877">
        <v>2350</v>
      </c>
      <c r="F22" s="877">
        <v>51</v>
      </c>
      <c r="G22" s="887">
        <v>3361</v>
      </c>
      <c r="H22" s="898">
        <v>2422</v>
      </c>
    </row>
    <row r="23" spans="1:8" s="5" customFormat="1" ht="19.5" customHeight="1">
      <c r="A23" s="860">
        <v>6</v>
      </c>
      <c r="B23" s="869">
        <f>SUM(C23:E23)</f>
        <v>18433</v>
      </c>
      <c r="C23" s="879">
        <v>15422</v>
      </c>
      <c r="D23" s="879">
        <v>745</v>
      </c>
      <c r="E23" s="879">
        <v>2266</v>
      </c>
      <c r="F23" s="879">
        <f>B23/365</f>
        <v>50.5013698630137</v>
      </c>
      <c r="G23" s="888">
        <v>3570</v>
      </c>
      <c r="H23" s="899">
        <v>2290</v>
      </c>
    </row>
    <row r="24" spans="1:8" ht="19.5" customHeight="1">
      <c r="A24" s="115" t="s">
        <v>126</v>
      </c>
      <c r="B24" s="5"/>
      <c r="C24" s="5"/>
      <c r="D24" s="5"/>
      <c r="E24" s="5"/>
      <c r="F24" s="5"/>
      <c r="G24" s="138" t="s">
        <v>60</v>
      </c>
      <c r="H24" s="138"/>
    </row>
    <row r="25" spans="1:8" ht="19.5" customHeight="1">
      <c r="A25" s="299" t="s">
        <v>128</v>
      </c>
      <c r="B25" s="3"/>
      <c r="C25" s="3"/>
      <c r="D25" s="3"/>
      <c r="E25" s="3"/>
      <c r="F25" s="3"/>
      <c r="G25" s="3"/>
      <c r="H25" s="3"/>
    </row>
  </sheetData>
  <protectedRanges>
    <protectedRange sqref="G2 A1:A13 B1:F4 G1:H1 G3:H4" name="範囲1_5"/>
    <protectedRange sqref="B5:H13" name="範囲1_7"/>
    <protectedRange sqref="B24:G24 A14:A24" name="範囲1_5_2"/>
    <protectedRange sqref="B14:E18 G14:H18 F14:F23" name="範囲1_7_2"/>
    <protectedRange sqref="B19:E23 G19:H23" name="範囲1_18_2"/>
  </protectedRanges>
  <mergeCells count="9">
    <mergeCell ref="A1:H1"/>
    <mergeCell ref="G2:H2"/>
    <mergeCell ref="C3:E3"/>
    <mergeCell ref="G24:H24"/>
    <mergeCell ref="A3:A4"/>
    <mergeCell ref="B3:B4"/>
    <mergeCell ref="F3:F4"/>
    <mergeCell ref="G3:G4"/>
    <mergeCell ref="H3:H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8"/>
  <sheetViews>
    <sheetView topLeftCell="A7" zoomScale="110" zoomScaleNormal="110" zoomScaleSheetLayoutView="100" workbookViewId="0">
      <selection activeCell="A25" sqref="A25:G25"/>
    </sheetView>
  </sheetViews>
  <sheetFormatPr defaultRowHeight="10.5"/>
  <cols>
    <col min="1" max="1" width="11.125" style="1" customWidth="1"/>
    <col min="2" max="2" width="10.375" style="1" customWidth="1"/>
    <col min="3" max="3" width="9.625" style="1" customWidth="1"/>
    <col min="4" max="5" width="11.875" style="1" customWidth="1"/>
    <col min="6" max="7" width="10.375" style="1" customWidth="1"/>
    <col min="8" max="214" width="9" style="1" customWidth="1"/>
    <col min="215" max="215" width="10" style="1" customWidth="1"/>
    <col min="216" max="216" width="4.375" style="1" customWidth="1"/>
    <col min="217" max="218" width="4" style="1" customWidth="1"/>
    <col min="219" max="221" width="4.375" style="1" customWidth="1"/>
    <col min="222" max="222" width="4" style="1" customWidth="1"/>
    <col min="223" max="223" width="4.75" style="1" customWidth="1"/>
    <col min="224" max="225" width="4" style="1" customWidth="1"/>
    <col min="226" max="226" width="4.25" style="1" customWidth="1"/>
    <col min="227" max="227" width="4" style="1" customWidth="1"/>
    <col min="228" max="228" width="5.75" style="1" customWidth="1"/>
    <col min="229" max="230" width="4" style="1" customWidth="1"/>
    <col min="231" max="231" width="4.375" style="1" customWidth="1"/>
    <col min="232" max="232" width="5.125" style="1" customWidth="1"/>
    <col min="233" max="234" width="4.25" style="1" customWidth="1"/>
    <col min="235" max="241" width="2.625" style="1" customWidth="1"/>
    <col min="242" max="242" width="3.875" style="1" customWidth="1"/>
    <col min="243" max="243" width="5.5" style="1" customWidth="1"/>
    <col min="244" max="244" width="3.875" style="1" customWidth="1"/>
    <col min="245" max="245" width="6.75" style="1" customWidth="1"/>
    <col min="246" max="251" width="3.875" style="1" customWidth="1"/>
    <col min="252" max="470" width="9" style="1" customWidth="1"/>
    <col min="471" max="471" width="10" style="1" customWidth="1"/>
    <col min="472" max="472" width="4.375" style="1" customWidth="1"/>
    <col min="473" max="474" width="4" style="1" customWidth="1"/>
    <col min="475" max="477" width="4.375" style="1" customWidth="1"/>
    <col min="478" max="478" width="4" style="1" customWidth="1"/>
    <col min="479" max="479" width="4.75" style="1" customWidth="1"/>
    <col min="480" max="481" width="4" style="1" customWidth="1"/>
    <col min="482" max="482" width="4.25" style="1" customWidth="1"/>
    <col min="483" max="483" width="4" style="1" customWidth="1"/>
    <col min="484" max="484" width="5.75" style="1" customWidth="1"/>
    <col min="485" max="486" width="4" style="1" customWidth="1"/>
    <col min="487" max="487" width="4.375" style="1" customWidth="1"/>
    <col min="488" max="488" width="5.125" style="1" customWidth="1"/>
    <col min="489" max="490" width="4.25" style="1" customWidth="1"/>
    <col min="491" max="497" width="2.625" style="1" customWidth="1"/>
    <col min="498" max="498" width="3.875" style="1" customWidth="1"/>
    <col min="499" max="499" width="5.5" style="1" customWidth="1"/>
    <col min="500" max="500" width="3.875" style="1" customWidth="1"/>
    <col min="501" max="501" width="6.75" style="1" customWidth="1"/>
    <col min="502" max="507" width="3.875" style="1" customWidth="1"/>
    <col min="508" max="726" width="9" style="1" customWidth="1"/>
    <col min="727" max="727" width="10" style="1" customWidth="1"/>
    <col min="728" max="728" width="4.375" style="1" customWidth="1"/>
    <col min="729" max="730" width="4" style="1" customWidth="1"/>
    <col min="731" max="733" width="4.375" style="1" customWidth="1"/>
    <col min="734" max="734" width="4" style="1" customWidth="1"/>
    <col min="735" max="735" width="4.75" style="1" customWidth="1"/>
    <col min="736" max="737" width="4" style="1" customWidth="1"/>
    <col min="738" max="738" width="4.25" style="1" customWidth="1"/>
    <col min="739" max="739" width="4" style="1" customWidth="1"/>
    <col min="740" max="740" width="5.75" style="1" customWidth="1"/>
    <col min="741" max="742" width="4" style="1" customWidth="1"/>
    <col min="743" max="743" width="4.375" style="1" customWidth="1"/>
    <col min="744" max="744" width="5.125" style="1" customWidth="1"/>
    <col min="745" max="746" width="4.25" style="1" customWidth="1"/>
    <col min="747" max="753" width="2.625" style="1" customWidth="1"/>
    <col min="754" max="754" width="3.875" style="1" customWidth="1"/>
    <col min="755" max="755" width="5.5" style="1" customWidth="1"/>
    <col min="756" max="756" width="3.875" style="1" customWidth="1"/>
    <col min="757" max="757" width="6.75" style="1" customWidth="1"/>
    <col min="758" max="763" width="3.875" style="1" customWidth="1"/>
    <col min="764" max="982" width="9" style="1" customWidth="1"/>
    <col min="983" max="983" width="10" style="1" customWidth="1"/>
    <col min="984" max="984" width="4.375" style="1" customWidth="1"/>
    <col min="985" max="986" width="4" style="1" customWidth="1"/>
    <col min="987" max="989" width="4.375" style="1" customWidth="1"/>
    <col min="990" max="990" width="4" style="1" customWidth="1"/>
    <col min="991" max="991" width="4.75" style="1" customWidth="1"/>
    <col min="992" max="993" width="4" style="1" customWidth="1"/>
    <col min="994" max="994" width="4.25" style="1" customWidth="1"/>
    <col min="995" max="995" width="4" style="1" customWidth="1"/>
    <col min="996" max="996" width="5.75" style="1" customWidth="1"/>
    <col min="997" max="998" width="4" style="1" customWidth="1"/>
    <col min="999" max="999" width="4.375" style="1" customWidth="1"/>
    <col min="1000" max="1000" width="5.125" style="1" customWidth="1"/>
    <col min="1001" max="1002" width="4.25" style="1" customWidth="1"/>
    <col min="1003" max="1009" width="2.625" style="1" customWidth="1"/>
    <col min="1010" max="1010" width="3.875" style="1" customWidth="1"/>
    <col min="1011" max="1011" width="5.5" style="1" customWidth="1"/>
    <col min="1012" max="1012" width="3.875" style="1" customWidth="1"/>
    <col min="1013" max="1013" width="6.75" style="1" customWidth="1"/>
    <col min="1014" max="1019" width="3.875" style="1" customWidth="1"/>
    <col min="1020" max="1238" width="9" style="1" customWidth="1"/>
    <col min="1239" max="1239" width="10" style="1" customWidth="1"/>
    <col min="1240" max="1240" width="4.375" style="1" customWidth="1"/>
    <col min="1241" max="1242" width="4" style="1" customWidth="1"/>
    <col min="1243" max="1245" width="4.375" style="1" customWidth="1"/>
    <col min="1246" max="1246" width="4" style="1" customWidth="1"/>
    <col min="1247" max="1247" width="4.75" style="1" customWidth="1"/>
    <col min="1248" max="1249" width="4" style="1" customWidth="1"/>
    <col min="1250" max="1250" width="4.25" style="1" customWidth="1"/>
    <col min="1251" max="1251" width="4" style="1" customWidth="1"/>
    <col min="1252" max="1252" width="5.75" style="1" customWidth="1"/>
    <col min="1253" max="1254" width="4" style="1" customWidth="1"/>
    <col min="1255" max="1255" width="4.375" style="1" customWidth="1"/>
    <col min="1256" max="1256" width="5.125" style="1" customWidth="1"/>
    <col min="1257" max="1258" width="4.25" style="1" customWidth="1"/>
    <col min="1259" max="1265" width="2.625" style="1" customWidth="1"/>
    <col min="1266" max="1266" width="3.875" style="1" customWidth="1"/>
    <col min="1267" max="1267" width="5.5" style="1" customWidth="1"/>
    <col min="1268" max="1268" width="3.875" style="1" customWidth="1"/>
    <col min="1269" max="1269" width="6.75" style="1" customWidth="1"/>
    <col min="1270" max="1275" width="3.875" style="1" customWidth="1"/>
    <col min="1276" max="1494" width="9" style="1" customWidth="1"/>
    <col min="1495" max="1495" width="10" style="1" customWidth="1"/>
    <col min="1496" max="1496" width="4.375" style="1" customWidth="1"/>
    <col min="1497" max="1498" width="4" style="1" customWidth="1"/>
    <col min="1499" max="1501" width="4.375" style="1" customWidth="1"/>
    <col min="1502" max="1502" width="4" style="1" customWidth="1"/>
    <col min="1503" max="1503" width="4.75" style="1" customWidth="1"/>
    <col min="1504" max="1505" width="4" style="1" customWidth="1"/>
    <col min="1506" max="1506" width="4.25" style="1" customWidth="1"/>
    <col min="1507" max="1507" width="4" style="1" customWidth="1"/>
    <col min="1508" max="1508" width="5.75" style="1" customWidth="1"/>
    <col min="1509" max="1510" width="4" style="1" customWidth="1"/>
    <col min="1511" max="1511" width="4.375" style="1" customWidth="1"/>
    <col min="1512" max="1512" width="5.125" style="1" customWidth="1"/>
    <col min="1513" max="1514" width="4.25" style="1" customWidth="1"/>
    <col min="1515" max="1521" width="2.625" style="1" customWidth="1"/>
    <col min="1522" max="1522" width="3.875" style="1" customWidth="1"/>
    <col min="1523" max="1523" width="5.5" style="1" customWidth="1"/>
    <col min="1524" max="1524" width="3.875" style="1" customWidth="1"/>
    <col min="1525" max="1525" width="6.75" style="1" customWidth="1"/>
    <col min="1526" max="1531" width="3.875" style="1" customWidth="1"/>
    <col min="1532" max="1750" width="9" style="1" customWidth="1"/>
    <col min="1751" max="1751" width="10" style="1" customWidth="1"/>
    <col min="1752" max="1752" width="4.375" style="1" customWidth="1"/>
    <col min="1753" max="1754" width="4" style="1" customWidth="1"/>
    <col min="1755" max="1757" width="4.375" style="1" customWidth="1"/>
    <col min="1758" max="1758" width="4" style="1" customWidth="1"/>
    <col min="1759" max="1759" width="4.75" style="1" customWidth="1"/>
    <col min="1760" max="1761" width="4" style="1" customWidth="1"/>
    <col min="1762" max="1762" width="4.25" style="1" customWidth="1"/>
    <col min="1763" max="1763" width="4" style="1" customWidth="1"/>
    <col min="1764" max="1764" width="5.75" style="1" customWidth="1"/>
    <col min="1765" max="1766" width="4" style="1" customWidth="1"/>
    <col min="1767" max="1767" width="4.375" style="1" customWidth="1"/>
    <col min="1768" max="1768" width="5.125" style="1" customWidth="1"/>
    <col min="1769" max="1770" width="4.25" style="1" customWidth="1"/>
    <col min="1771" max="1777" width="2.625" style="1" customWidth="1"/>
    <col min="1778" max="1778" width="3.875" style="1" customWidth="1"/>
    <col min="1779" max="1779" width="5.5" style="1" customWidth="1"/>
    <col min="1780" max="1780" width="3.875" style="1" customWidth="1"/>
    <col min="1781" max="1781" width="6.75" style="1" customWidth="1"/>
    <col min="1782" max="1787" width="3.875" style="1" customWidth="1"/>
    <col min="1788" max="2006" width="9" style="1" customWidth="1"/>
    <col min="2007" max="2007" width="10" style="1" customWidth="1"/>
    <col min="2008" max="2008" width="4.375" style="1" customWidth="1"/>
    <col min="2009" max="2010" width="4" style="1" customWidth="1"/>
    <col min="2011" max="2013" width="4.375" style="1" customWidth="1"/>
    <col min="2014" max="2014" width="4" style="1" customWidth="1"/>
    <col min="2015" max="2015" width="4.75" style="1" customWidth="1"/>
    <col min="2016" max="2017" width="4" style="1" customWidth="1"/>
    <col min="2018" max="2018" width="4.25" style="1" customWidth="1"/>
    <col min="2019" max="2019" width="4" style="1" customWidth="1"/>
    <col min="2020" max="2020" width="5.75" style="1" customWidth="1"/>
    <col min="2021" max="2022" width="4" style="1" customWidth="1"/>
    <col min="2023" max="2023" width="4.375" style="1" customWidth="1"/>
    <col min="2024" max="2024" width="5.125" style="1" customWidth="1"/>
    <col min="2025" max="2026" width="4.25" style="1" customWidth="1"/>
    <col min="2027" max="2033" width="2.625" style="1" customWidth="1"/>
    <col min="2034" max="2034" width="3.875" style="1" customWidth="1"/>
    <col min="2035" max="2035" width="5.5" style="1" customWidth="1"/>
    <col min="2036" max="2036" width="3.875" style="1" customWidth="1"/>
    <col min="2037" max="2037" width="6.75" style="1" customWidth="1"/>
    <col min="2038" max="2043" width="3.875" style="1" customWidth="1"/>
    <col min="2044" max="2262" width="9" style="1" customWidth="1"/>
    <col min="2263" max="2263" width="10" style="1" customWidth="1"/>
    <col min="2264" max="2264" width="4.375" style="1" customWidth="1"/>
    <col min="2265" max="2266" width="4" style="1" customWidth="1"/>
    <col min="2267" max="2269" width="4.375" style="1" customWidth="1"/>
    <col min="2270" max="2270" width="4" style="1" customWidth="1"/>
    <col min="2271" max="2271" width="4.75" style="1" customWidth="1"/>
    <col min="2272" max="2273" width="4" style="1" customWidth="1"/>
    <col min="2274" max="2274" width="4.25" style="1" customWidth="1"/>
    <col min="2275" max="2275" width="4" style="1" customWidth="1"/>
    <col min="2276" max="2276" width="5.75" style="1" customWidth="1"/>
    <col min="2277" max="2278" width="4" style="1" customWidth="1"/>
    <col min="2279" max="2279" width="4.375" style="1" customWidth="1"/>
    <col min="2280" max="2280" width="5.125" style="1" customWidth="1"/>
    <col min="2281" max="2282" width="4.25" style="1" customWidth="1"/>
    <col min="2283" max="2289" width="2.625" style="1" customWidth="1"/>
    <col min="2290" max="2290" width="3.875" style="1" customWidth="1"/>
    <col min="2291" max="2291" width="5.5" style="1" customWidth="1"/>
    <col min="2292" max="2292" width="3.875" style="1" customWidth="1"/>
    <col min="2293" max="2293" width="6.75" style="1" customWidth="1"/>
    <col min="2294" max="2299" width="3.875" style="1" customWidth="1"/>
    <col min="2300" max="2518" width="9" style="1" customWidth="1"/>
    <col min="2519" max="2519" width="10" style="1" customWidth="1"/>
    <col min="2520" max="2520" width="4.375" style="1" customWidth="1"/>
    <col min="2521" max="2522" width="4" style="1" customWidth="1"/>
    <col min="2523" max="2525" width="4.375" style="1" customWidth="1"/>
    <col min="2526" max="2526" width="4" style="1" customWidth="1"/>
    <col min="2527" max="2527" width="4.75" style="1" customWidth="1"/>
    <col min="2528" max="2529" width="4" style="1" customWidth="1"/>
    <col min="2530" max="2530" width="4.25" style="1" customWidth="1"/>
    <col min="2531" max="2531" width="4" style="1" customWidth="1"/>
    <col min="2532" max="2532" width="5.75" style="1" customWidth="1"/>
    <col min="2533" max="2534" width="4" style="1" customWidth="1"/>
    <col min="2535" max="2535" width="4.375" style="1" customWidth="1"/>
    <col min="2536" max="2536" width="5.125" style="1" customWidth="1"/>
    <col min="2537" max="2538" width="4.25" style="1" customWidth="1"/>
    <col min="2539" max="2545" width="2.625" style="1" customWidth="1"/>
    <col min="2546" max="2546" width="3.875" style="1" customWidth="1"/>
    <col min="2547" max="2547" width="5.5" style="1" customWidth="1"/>
    <col min="2548" max="2548" width="3.875" style="1" customWidth="1"/>
    <col min="2549" max="2549" width="6.75" style="1" customWidth="1"/>
    <col min="2550" max="2555" width="3.875" style="1" customWidth="1"/>
    <col min="2556" max="2774" width="9" style="1" customWidth="1"/>
    <col min="2775" max="2775" width="10" style="1" customWidth="1"/>
    <col min="2776" max="2776" width="4.375" style="1" customWidth="1"/>
    <col min="2777" max="2778" width="4" style="1" customWidth="1"/>
    <col min="2779" max="2781" width="4.375" style="1" customWidth="1"/>
    <col min="2782" max="2782" width="4" style="1" customWidth="1"/>
    <col min="2783" max="2783" width="4.75" style="1" customWidth="1"/>
    <col min="2784" max="2785" width="4" style="1" customWidth="1"/>
    <col min="2786" max="2786" width="4.25" style="1" customWidth="1"/>
    <col min="2787" max="2787" width="4" style="1" customWidth="1"/>
    <col min="2788" max="2788" width="5.75" style="1" customWidth="1"/>
    <col min="2789" max="2790" width="4" style="1" customWidth="1"/>
    <col min="2791" max="2791" width="4.375" style="1" customWidth="1"/>
    <col min="2792" max="2792" width="5.125" style="1" customWidth="1"/>
    <col min="2793" max="2794" width="4.25" style="1" customWidth="1"/>
    <col min="2795" max="2801" width="2.625" style="1" customWidth="1"/>
    <col min="2802" max="2802" width="3.875" style="1" customWidth="1"/>
    <col min="2803" max="2803" width="5.5" style="1" customWidth="1"/>
    <col min="2804" max="2804" width="3.875" style="1" customWidth="1"/>
    <col min="2805" max="2805" width="6.75" style="1" customWidth="1"/>
    <col min="2806" max="2811" width="3.875" style="1" customWidth="1"/>
    <col min="2812" max="3030" width="9" style="1" customWidth="1"/>
    <col min="3031" max="3031" width="10" style="1" customWidth="1"/>
    <col min="3032" max="3032" width="4.375" style="1" customWidth="1"/>
    <col min="3033" max="3034" width="4" style="1" customWidth="1"/>
    <col min="3035" max="3037" width="4.375" style="1" customWidth="1"/>
    <col min="3038" max="3038" width="4" style="1" customWidth="1"/>
    <col min="3039" max="3039" width="4.75" style="1" customWidth="1"/>
    <col min="3040" max="3041" width="4" style="1" customWidth="1"/>
    <col min="3042" max="3042" width="4.25" style="1" customWidth="1"/>
    <col min="3043" max="3043" width="4" style="1" customWidth="1"/>
    <col min="3044" max="3044" width="5.75" style="1" customWidth="1"/>
    <col min="3045" max="3046" width="4" style="1" customWidth="1"/>
    <col min="3047" max="3047" width="4.375" style="1" customWidth="1"/>
    <col min="3048" max="3048" width="5.125" style="1" customWidth="1"/>
    <col min="3049" max="3050" width="4.25" style="1" customWidth="1"/>
    <col min="3051" max="3057" width="2.625" style="1" customWidth="1"/>
    <col min="3058" max="3058" width="3.875" style="1" customWidth="1"/>
    <col min="3059" max="3059" width="5.5" style="1" customWidth="1"/>
    <col min="3060" max="3060" width="3.875" style="1" customWidth="1"/>
    <col min="3061" max="3061" width="6.75" style="1" customWidth="1"/>
    <col min="3062" max="3067" width="3.875" style="1" customWidth="1"/>
    <col min="3068" max="3286" width="9" style="1" customWidth="1"/>
    <col min="3287" max="3287" width="10" style="1" customWidth="1"/>
    <col min="3288" max="3288" width="4.375" style="1" customWidth="1"/>
    <col min="3289" max="3290" width="4" style="1" customWidth="1"/>
    <col min="3291" max="3293" width="4.375" style="1" customWidth="1"/>
    <col min="3294" max="3294" width="4" style="1" customWidth="1"/>
    <col min="3295" max="3295" width="4.75" style="1" customWidth="1"/>
    <col min="3296" max="3297" width="4" style="1" customWidth="1"/>
    <col min="3298" max="3298" width="4.25" style="1" customWidth="1"/>
    <col min="3299" max="3299" width="4" style="1" customWidth="1"/>
    <col min="3300" max="3300" width="5.75" style="1" customWidth="1"/>
    <col min="3301" max="3302" width="4" style="1" customWidth="1"/>
    <col min="3303" max="3303" width="4.375" style="1" customWidth="1"/>
    <col min="3304" max="3304" width="5.125" style="1" customWidth="1"/>
    <col min="3305" max="3306" width="4.25" style="1" customWidth="1"/>
    <col min="3307" max="3313" width="2.625" style="1" customWidth="1"/>
    <col min="3314" max="3314" width="3.875" style="1" customWidth="1"/>
    <col min="3315" max="3315" width="5.5" style="1" customWidth="1"/>
    <col min="3316" max="3316" width="3.875" style="1" customWidth="1"/>
    <col min="3317" max="3317" width="6.75" style="1" customWidth="1"/>
    <col min="3318" max="3323" width="3.875" style="1" customWidth="1"/>
    <col min="3324" max="3542" width="9" style="1" customWidth="1"/>
    <col min="3543" max="3543" width="10" style="1" customWidth="1"/>
    <col min="3544" max="3544" width="4.375" style="1" customWidth="1"/>
    <col min="3545" max="3546" width="4" style="1" customWidth="1"/>
    <col min="3547" max="3549" width="4.375" style="1" customWidth="1"/>
    <col min="3550" max="3550" width="4" style="1" customWidth="1"/>
    <col min="3551" max="3551" width="4.75" style="1" customWidth="1"/>
    <col min="3552" max="3553" width="4" style="1" customWidth="1"/>
    <col min="3554" max="3554" width="4.25" style="1" customWidth="1"/>
    <col min="3555" max="3555" width="4" style="1" customWidth="1"/>
    <col min="3556" max="3556" width="5.75" style="1" customWidth="1"/>
    <col min="3557" max="3558" width="4" style="1" customWidth="1"/>
    <col min="3559" max="3559" width="4.375" style="1" customWidth="1"/>
    <col min="3560" max="3560" width="5.125" style="1" customWidth="1"/>
    <col min="3561" max="3562" width="4.25" style="1" customWidth="1"/>
    <col min="3563" max="3569" width="2.625" style="1" customWidth="1"/>
    <col min="3570" max="3570" width="3.875" style="1" customWidth="1"/>
    <col min="3571" max="3571" width="5.5" style="1" customWidth="1"/>
    <col min="3572" max="3572" width="3.875" style="1" customWidth="1"/>
    <col min="3573" max="3573" width="6.75" style="1" customWidth="1"/>
    <col min="3574" max="3579" width="3.875" style="1" customWidth="1"/>
    <col min="3580" max="3798" width="9" style="1" customWidth="1"/>
    <col min="3799" max="3799" width="10" style="1" customWidth="1"/>
    <col min="3800" max="3800" width="4.375" style="1" customWidth="1"/>
    <col min="3801" max="3802" width="4" style="1" customWidth="1"/>
    <col min="3803" max="3805" width="4.375" style="1" customWidth="1"/>
    <col min="3806" max="3806" width="4" style="1" customWidth="1"/>
    <col min="3807" max="3807" width="4.75" style="1" customWidth="1"/>
    <col min="3808" max="3809" width="4" style="1" customWidth="1"/>
    <col min="3810" max="3810" width="4.25" style="1" customWidth="1"/>
    <col min="3811" max="3811" width="4" style="1" customWidth="1"/>
    <col min="3812" max="3812" width="5.75" style="1" customWidth="1"/>
    <col min="3813" max="3814" width="4" style="1" customWidth="1"/>
    <col min="3815" max="3815" width="4.375" style="1" customWidth="1"/>
    <col min="3816" max="3816" width="5.125" style="1" customWidth="1"/>
    <col min="3817" max="3818" width="4.25" style="1" customWidth="1"/>
    <col min="3819" max="3825" width="2.625" style="1" customWidth="1"/>
    <col min="3826" max="3826" width="3.875" style="1" customWidth="1"/>
    <col min="3827" max="3827" width="5.5" style="1" customWidth="1"/>
    <col min="3828" max="3828" width="3.875" style="1" customWidth="1"/>
    <col min="3829" max="3829" width="6.75" style="1" customWidth="1"/>
    <col min="3830" max="3835" width="3.875" style="1" customWidth="1"/>
    <col min="3836" max="4054" width="9" style="1" customWidth="1"/>
    <col min="4055" max="4055" width="10" style="1" customWidth="1"/>
    <col min="4056" max="4056" width="4.375" style="1" customWidth="1"/>
    <col min="4057" max="4058" width="4" style="1" customWidth="1"/>
    <col min="4059" max="4061" width="4.375" style="1" customWidth="1"/>
    <col min="4062" max="4062" width="4" style="1" customWidth="1"/>
    <col min="4063" max="4063" width="4.75" style="1" customWidth="1"/>
    <col min="4064" max="4065" width="4" style="1" customWidth="1"/>
    <col min="4066" max="4066" width="4.25" style="1" customWidth="1"/>
    <col min="4067" max="4067" width="4" style="1" customWidth="1"/>
    <col min="4068" max="4068" width="5.75" style="1" customWidth="1"/>
    <col min="4069" max="4070" width="4" style="1" customWidth="1"/>
    <col min="4071" max="4071" width="4.375" style="1" customWidth="1"/>
    <col min="4072" max="4072" width="5.125" style="1" customWidth="1"/>
    <col min="4073" max="4074" width="4.25" style="1" customWidth="1"/>
    <col min="4075" max="4081" width="2.625" style="1" customWidth="1"/>
    <col min="4082" max="4082" width="3.875" style="1" customWidth="1"/>
    <col min="4083" max="4083" width="5.5" style="1" customWidth="1"/>
    <col min="4084" max="4084" width="3.875" style="1" customWidth="1"/>
    <col min="4085" max="4085" width="6.75" style="1" customWidth="1"/>
    <col min="4086" max="4091" width="3.875" style="1" customWidth="1"/>
    <col min="4092" max="4310" width="9" style="1" customWidth="1"/>
    <col min="4311" max="4311" width="10" style="1" customWidth="1"/>
    <col min="4312" max="4312" width="4.375" style="1" customWidth="1"/>
    <col min="4313" max="4314" width="4" style="1" customWidth="1"/>
    <col min="4315" max="4317" width="4.375" style="1" customWidth="1"/>
    <col min="4318" max="4318" width="4" style="1" customWidth="1"/>
    <col min="4319" max="4319" width="4.75" style="1" customWidth="1"/>
    <col min="4320" max="4321" width="4" style="1" customWidth="1"/>
    <col min="4322" max="4322" width="4.25" style="1" customWidth="1"/>
    <col min="4323" max="4323" width="4" style="1" customWidth="1"/>
    <col min="4324" max="4324" width="5.75" style="1" customWidth="1"/>
    <col min="4325" max="4326" width="4" style="1" customWidth="1"/>
    <col min="4327" max="4327" width="4.375" style="1" customWidth="1"/>
    <col min="4328" max="4328" width="5.125" style="1" customWidth="1"/>
    <col min="4329" max="4330" width="4.25" style="1" customWidth="1"/>
    <col min="4331" max="4337" width="2.625" style="1" customWidth="1"/>
    <col min="4338" max="4338" width="3.875" style="1" customWidth="1"/>
    <col min="4339" max="4339" width="5.5" style="1" customWidth="1"/>
    <col min="4340" max="4340" width="3.875" style="1" customWidth="1"/>
    <col min="4341" max="4341" width="6.75" style="1" customWidth="1"/>
    <col min="4342" max="4347" width="3.875" style="1" customWidth="1"/>
    <col min="4348" max="4566" width="9" style="1" customWidth="1"/>
    <col min="4567" max="4567" width="10" style="1" customWidth="1"/>
    <col min="4568" max="4568" width="4.375" style="1" customWidth="1"/>
    <col min="4569" max="4570" width="4" style="1" customWidth="1"/>
    <col min="4571" max="4573" width="4.375" style="1" customWidth="1"/>
    <col min="4574" max="4574" width="4" style="1" customWidth="1"/>
    <col min="4575" max="4575" width="4.75" style="1" customWidth="1"/>
    <col min="4576" max="4577" width="4" style="1" customWidth="1"/>
    <col min="4578" max="4578" width="4.25" style="1" customWidth="1"/>
    <col min="4579" max="4579" width="4" style="1" customWidth="1"/>
    <col min="4580" max="4580" width="5.75" style="1" customWidth="1"/>
    <col min="4581" max="4582" width="4" style="1" customWidth="1"/>
    <col min="4583" max="4583" width="4.375" style="1" customWidth="1"/>
    <col min="4584" max="4584" width="5.125" style="1" customWidth="1"/>
    <col min="4585" max="4586" width="4.25" style="1" customWidth="1"/>
    <col min="4587" max="4593" width="2.625" style="1" customWidth="1"/>
    <col min="4594" max="4594" width="3.875" style="1" customWidth="1"/>
    <col min="4595" max="4595" width="5.5" style="1" customWidth="1"/>
    <col min="4596" max="4596" width="3.875" style="1" customWidth="1"/>
    <col min="4597" max="4597" width="6.75" style="1" customWidth="1"/>
    <col min="4598" max="4603" width="3.875" style="1" customWidth="1"/>
    <col min="4604" max="4822" width="9" style="1" customWidth="1"/>
    <col min="4823" max="4823" width="10" style="1" customWidth="1"/>
    <col min="4824" max="4824" width="4.375" style="1" customWidth="1"/>
    <col min="4825" max="4826" width="4" style="1" customWidth="1"/>
    <col min="4827" max="4829" width="4.375" style="1" customWidth="1"/>
    <col min="4830" max="4830" width="4" style="1" customWidth="1"/>
    <col min="4831" max="4831" width="4.75" style="1" customWidth="1"/>
    <col min="4832" max="4833" width="4" style="1" customWidth="1"/>
    <col min="4834" max="4834" width="4.25" style="1" customWidth="1"/>
    <col min="4835" max="4835" width="4" style="1" customWidth="1"/>
    <col min="4836" max="4836" width="5.75" style="1" customWidth="1"/>
    <col min="4837" max="4838" width="4" style="1" customWidth="1"/>
    <col min="4839" max="4839" width="4.375" style="1" customWidth="1"/>
    <col min="4840" max="4840" width="5.125" style="1" customWidth="1"/>
    <col min="4841" max="4842" width="4.25" style="1" customWidth="1"/>
    <col min="4843" max="4849" width="2.625" style="1" customWidth="1"/>
    <col min="4850" max="4850" width="3.875" style="1" customWidth="1"/>
    <col min="4851" max="4851" width="5.5" style="1" customWidth="1"/>
    <col min="4852" max="4852" width="3.875" style="1" customWidth="1"/>
    <col min="4853" max="4853" width="6.75" style="1" customWidth="1"/>
    <col min="4854" max="4859" width="3.875" style="1" customWidth="1"/>
    <col min="4860" max="5078" width="9" style="1" customWidth="1"/>
    <col min="5079" max="5079" width="10" style="1" customWidth="1"/>
    <col min="5080" max="5080" width="4.375" style="1" customWidth="1"/>
    <col min="5081" max="5082" width="4" style="1" customWidth="1"/>
    <col min="5083" max="5085" width="4.375" style="1" customWidth="1"/>
    <col min="5086" max="5086" width="4" style="1" customWidth="1"/>
    <col min="5087" max="5087" width="4.75" style="1" customWidth="1"/>
    <col min="5088" max="5089" width="4" style="1" customWidth="1"/>
    <col min="5090" max="5090" width="4.25" style="1" customWidth="1"/>
    <col min="5091" max="5091" width="4" style="1" customWidth="1"/>
    <col min="5092" max="5092" width="5.75" style="1" customWidth="1"/>
    <col min="5093" max="5094" width="4" style="1" customWidth="1"/>
    <col min="5095" max="5095" width="4.375" style="1" customWidth="1"/>
    <col min="5096" max="5096" width="5.125" style="1" customWidth="1"/>
    <col min="5097" max="5098" width="4.25" style="1" customWidth="1"/>
    <col min="5099" max="5105" width="2.625" style="1" customWidth="1"/>
    <col min="5106" max="5106" width="3.875" style="1" customWidth="1"/>
    <col min="5107" max="5107" width="5.5" style="1" customWidth="1"/>
    <col min="5108" max="5108" width="3.875" style="1" customWidth="1"/>
    <col min="5109" max="5109" width="6.75" style="1" customWidth="1"/>
    <col min="5110" max="5115" width="3.875" style="1" customWidth="1"/>
    <col min="5116" max="5334" width="9" style="1" customWidth="1"/>
    <col min="5335" max="5335" width="10" style="1" customWidth="1"/>
    <col min="5336" max="5336" width="4.375" style="1" customWidth="1"/>
    <col min="5337" max="5338" width="4" style="1" customWidth="1"/>
    <col min="5339" max="5341" width="4.375" style="1" customWidth="1"/>
    <col min="5342" max="5342" width="4" style="1" customWidth="1"/>
    <col min="5343" max="5343" width="4.75" style="1" customWidth="1"/>
    <col min="5344" max="5345" width="4" style="1" customWidth="1"/>
    <col min="5346" max="5346" width="4.25" style="1" customWidth="1"/>
    <col min="5347" max="5347" width="4" style="1" customWidth="1"/>
    <col min="5348" max="5348" width="5.75" style="1" customWidth="1"/>
    <col min="5349" max="5350" width="4" style="1" customWidth="1"/>
    <col min="5351" max="5351" width="4.375" style="1" customWidth="1"/>
    <col min="5352" max="5352" width="5.125" style="1" customWidth="1"/>
    <col min="5353" max="5354" width="4.25" style="1" customWidth="1"/>
    <col min="5355" max="5361" width="2.625" style="1" customWidth="1"/>
    <col min="5362" max="5362" width="3.875" style="1" customWidth="1"/>
    <col min="5363" max="5363" width="5.5" style="1" customWidth="1"/>
    <col min="5364" max="5364" width="3.875" style="1" customWidth="1"/>
    <col min="5365" max="5365" width="6.75" style="1" customWidth="1"/>
    <col min="5366" max="5371" width="3.875" style="1" customWidth="1"/>
    <col min="5372" max="5590" width="9" style="1" customWidth="1"/>
    <col min="5591" max="5591" width="10" style="1" customWidth="1"/>
    <col min="5592" max="5592" width="4.375" style="1" customWidth="1"/>
    <col min="5593" max="5594" width="4" style="1" customWidth="1"/>
    <col min="5595" max="5597" width="4.375" style="1" customWidth="1"/>
    <col min="5598" max="5598" width="4" style="1" customWidth="1"/>
    <col min="5599" max="5599" width="4.75" style="1" customWidth="1"/>
    <col min="5600" max="5601" width="4" style="1" customWidth="1"/>
    <col min="5602" max="5602" width="4.25" style="1" customWidth="1"/>
    <col min="5603" max="5603" width="4" style="1" customWidth="1"/>
    <col min="5604" max="5604" width="5.75" style="1" customWidth="1"/>
    <col min="5605" max="5606" width="4" style="1" customWidth="1"/>
    <col min="5607" max="5607" width="4.375" style="1" customWidth="1"/>
    <col min="5608" max="5608" width="5.125" style="1" customWidth="1"/>
    <col min="5609" max="5610" width="4.25" style="1" customWidth="1"/>
    <col min="5611" max="5617" width="2.625" style="1" customWidth="1"/>
    <col min="5618" max="5618" width="3.875" style="1" customWidth="1"/>
    <col min="5619" max="5619" width="5.5" style="1" customWidth="1"/>
    <col min="5620" max="5620" width="3.875" style="1" customWidth="1"/>
    <col min="5621" max="5621" width="6.75" style="1" customWidth="1"/>
    <col min="5622" max="5627" width="3.875" style="1" customWidth="1"/>
    <col min="5628" max="5846" width="9" style="1" customWidth="1"/>
    <col min="5847" max="5847" width="10" style="1" customWidth="1"/>
    <col min="5848" max="5848" width="4.375" style="1" customWidth="1"/>
    <col min="5849" max="5850" width="4" style="1" customWidth="1"/>
    <col min="5851" max="5853" width="4.375" style="1" customWidth="1"/>
    <col min="5854" max="5854" width="4" style="1" customWidth="1"/>
    <col min="5855" max="5855" width="4.75" style="1" customWidth="1"/>
    <col min="5856" max="5857" width="4" style="1" customWidth="1"/>
    <col min="5858" max="5858" width="4.25" style="1" customWidth="1"/>
    <col min="5859" max="5859" width="4" style="1" customWidth="1"/>
    <col min="5860" max="5860" width="5.75" style="1" customWidth="1"/>
    <col min="5861" max="5862" width="4" style="1" customWidth="1"/>
    <col min="5863" max="5863" width="4.375" style="1" customWidth="1"/>
    <col min="5864" max="5864" width="5.125" style="1" customWidth="1"/>
    <col min="5865" max="5866" width="4.25" style="1" customWidth="1"/>
    <col min="5867" max="5873" width="2.625" style="1" customWidth="1"/>
    <col min="5874" max="5874" width="3.875" style="1" customWidth="1"/>
    <col min="5875" max="5875" width="5.5" style="1" customWidth="1"/>
    <col min="5876" max="5876" width="3.875" style="1" customWidth="1"/>
    <col min="5877" max="5877" width="6.75" style="1" customWidth="1"/>
    <col min="5878" max="5883" width="3.875" style="1" customWidth="1"/>
    <col min="5884" max="6102" width="9" style="1" customWidth="1"/>
    <col min="6103" max="6103" width="10" style="1" customWidth="1"/>
    <col min="6104" max="6104" width="4.375" style="1" customWidth="1"/>
    <col min="6105" max="6106" width="4" style="1" customWidth="1"/>
    <col min="6107" max="6109" width="4.375" style="1" customWidth="1"/>
    <col min="6110" max="6110" width="4" style="1" customWidth="1"/>
    <col min="6111" max="6111" width="4.75" style="1" customWidth="1"/>
    <col min="6112" max="6113" width="4" style="1" customWidth="1"/>
    <col min="6114" max="6114" width="4.25" style="1" customWidth="1"/>
    <col min="6115" max="6115" width="4" style="1" customWidth="1"/>
    <col min="6116" max="6116" width="5.75" style="1" customWidth="1"/>
    <col min="6117" max="6118" width="4" style="1" customWidth="1"/>
    <col min="6119" max="6119" width="4.375" style="1" customWidth="1"/>
    <col min="6120" max="6120" width="5.125" style="1" customWidth="1"/>
    <col min="6121" max="6122" width="4.25" style="1" customWidth="1"/>
    <col min="6123" max="6129" width="2.625" style="1" customWidth="1"/>
    <col min="6130" max="6130" width="3.875" style="1" customWidth="1"/>
    <col min="6131" max="6131" width="5.5" style="1" customWidth="1"/>
    <col min="6132" max="6132" width="3.875" style="1" customWidth="1"/>
    <col min="6133" max="6133" width="6.75" style="1" customWidth="1"/>
    <col min="6134" max="6139" width="3.875" style="1" customWidth="1"/>
    <col min="6140" max="6358" width="9" style="1" customWidth="1"/>
    <col min="6359" max="6359" width="10" style="1" customWidth="1"/>
    <col min="6360" max="6360" width="4.375" style="1" customWidth="1"/>
    <col min="6361" max="6362" width="4" style="1" customWidth="1"/>
    <col min="6363" max="6365" width="4.375" style="1" customWidth="1"/>
    <col min="6366" max="6366" width="4" style="1" customWidth="1"/>
    <col min="6367" max="6367" width="4.75" style="1" customWidth="1"/>
    <col min="6368" max="6369" width="4" style="1" customWidth="1"/>
    <col min="6370" max="6370" width="4.25" style="1" customWidth="1"/>
    <col min="6371" max="6371" width="4" style="1" customWidth="1"/>
    <col min="6372" max="6372" width="5.75" style="1" customWidth="1"/>
    <col min="6373" max="6374" width="4" style="1" customWidth="1"/>
    <col min="6375" max="6375" width="4.375" style="1" customWidth="1"/>
    <col min="6376" max="6376" width="5.125" style="1" customWidth="1"/>
    <col min="6377" max="6378" width="4.25" style="1" customWidth="1"/>
    <col min="6379" max="6385" width="2.625" style="1" customWidth="1"/>
    <col min="6386" max="6386" width="3.875" style="1" customWidth="1"/>
    <col min="6387" max="6387" width="5.5" style="1" customWidth="1"/>
    <col min="6388" max="6388" width="3.875" style="1" customWidth="1"/>
    <col min="6389" max="6389" width="6.75" style="1" customWidth="1"/>
    <col min="6390" max="6395" width="3.875" style="1" customWidth="1"/>
    <col min="6396" max="6614" width="9" style="1" customWidth="1"/>
    <col min="6615" max="6615" width="10" style="1" customWidth="1"/>
    <col min="6616" max="6616" width="4.375" style="1" customWidth="1"/>
    <col min="6617" max="6618" width="4" style="1" customWidth="1"/>
    <col min="6619" max="6621" width="4.375" style="1" customWidth="1"/>
    <col min="6622" max="6622" width="4" style="1" customWidth="1"/>
    <col min="6623" max="6623" width="4.75" style="1" customWidth="1"/>
    <col min="6624" max="6625" width="4" style="1" customWidth="1"/>
    <col min="6626" max="6626" width="4.25" style="1" customWidth="1"/>
    <col min="6627" max="6627" width="4" style="1" customWidth="1"/>
    <col min="6628" max="6628" width="5.75" style="1" customWidth="1"/>
    <col min="6629" max="6630" width="4" style="1" customWidth="1"/>
    <col min="6631" max="6631" width="4.375" style="1" customWidth="1"/>
    <col min="6632" max="6632" width="5.125" style="1" customWidth="1"/>
    <col min="6633" max="6634" width="4.25" style="1" customWidth="1"/>
    <col min="6635" max="6641" width="2.625" style="1" customWidth="1"/>
    <col min="6642" max="6642" width="3.875" style="1" customWidth="1"/>
    <col min="6643" max="6643" width="5.5" style="1" customWidth="1"/>
    <col min="6644" max="6644" width="3.875" style="1" customWidth="1"/>
    <col min="6645" max="6645" width="6.75" style="1" customWidth="1"/>
    <col min="6646" max="6651" width="3.875" style="1" customWidth="1"/>
    <col min="6652" max="6870" width="9" style="1" customWidth="1"/>
    <col min="6871" max="6871" width="10" style="1" customWidth="1"/>
    <col min="6872" max="6872" width="4.375" style="1" customWidth="1"/>
    <col min="6873" max="6874" width="4" style="1" customWidth="1"/>
    <col min="6875" max="6877" width="4.375" style="1" customWidth="1"/>
    <col min="6878" max="6878" width="4" style="1" customWidth="1"/>
    <col min="6879" max="6879" width="4.75" style="1" customWidth="1"/>
    <col min="6880" max="6881" width="4" style="1" customWidth="1"/>
    <col min="6882" max="6882" width="4.25" style="1" customWidth="1"/>
    <col min="6883" max="6883" width="4" style="1" customWidth="1"/>
    <col min="6884" max="6884" width="5.75" style="1" customWidth="1"/>
    <col min="6885" max="6886" width="4" style="1" customWidth="1"/>
    <col min="6887" max="6887" width="4.375" style="1" customWidth="1"/>
    <col min="6888" max="6888" width="5.125" style="1" customWidth="1"/>
    <col min="6889" max="6890" width="4.25" style="1" customWidth="1"/>
    <col min="6891" max="6897" width="2.625" style="1" customWidth="1"/>
    <col min="6898" max="6898" width="3.875" style="1" customWidth="1"/>
    <col min="6899" max="6899" width="5.5" style="1" customWidth="1"/>
    <col min="6900" max="6900" width="3.875" style="1" customWidth="1"/>
    <col min="6901" max="6901" width="6.75" style="1" customWidth="1"/>
    <col min="6902" max="6907" width="3.875" style="1" customWidth="1"/>
    <col min="6908" max="7126" width="9" style="1" customWidth="1"/>
    <col min="7127" max="7127" width="10" style="1" customWidth="1"/>
    <col min="7128" max="7128" width="4.375" style="1" customWidth="1"/>
    <col min="7129" max="7130" width="4" style="1" customWidth="1"/>
    <col min="7131" max="7133" width="4.375" style="1" customWidth="1"/>
    <col min="7134" max="7134" width="4" style="1" customWidth="1"/>
    <col min="7135" max="7135" width="4.75" style="1" customWidth="1"/>
    <col min="7136" max="7137" width="4" style="1" customWidth="1"/>
    <col min="7138" max="7138" width="4.25" style="1" customWidth="1"/>
    <col min="7139" max="7139" width="4" style="1" customWidth="1"/>
    <col min="7140" max="7140" width="5.75" style="1" customWidth="1"/>
    <col min="7141" max="7142" width="4" style="1" customWidth="1"/>
    <col min="7143" max="7143" width="4.375" style="1" customWidth="1"/>
    <col min="7144" max="7144" width="5.125" style="1" customWidth="1"/>
    <col min="7145" max="7146" width="4.25" style="1" customWidth="1"/>
    <col min="7147" max="7153" width="2.625" style="1" customWidth="1"/>
    <col min="7154" max="7154" width="3.875" style="1" customWidth="1"/>
    <col min="7155" max="7155" width="5.5" style="1" customWidth="1"/>
    <col min="7156" max="7156" width="3.875" style="1" customWidth="1"/>
    <col min="7157" max="7157" width="6.75" style="1" customWidth="1"/>
    <col min="7158" max="7163" width="3.875" style="1" customWidth="1"/>
    <col min="7164" max="7382" width="9" style="1" customWidth="1"/>
    <col min="7383" max="7383" width="10" style="1" customWidth="1"/>
    <col min="7384" max="7384" width="4.375" style="1" customWidth="1"/>
    <col min="7385" max="7386" width="4" style="1" customWidth="1"/>
    <col min="7387" max="7389" width="4.375" style="1" customWidth="1"/>
    <col min="7390" max="7390" width="4" style="1" customWidth="1"/>
    <col min="7391" max="7391" width="4.75" style="1" customWidth="1"/>
    <col min="7392" max="7393" width="4" style="1" customWidth="1"/>
    <col min="7394" max="7394" width="4.25" style="1" customWidth="1"/>
    <col min="7395" max="7395" width="4" style="1" customWidth="1"/>
    <col min="7396" max="7396" width="5.75" style="1" customWidth="1"/>
    <col min="7397" max="7398" width="4" style="1" customWidth="1"/>
    <col min="7399" max="7399" width="4.375" style="1" customWidth="1"/>
    <col min="7400" max="7400" width="5.125" style="1" customWidth="1"/>
    <col min="7401" max="7402" width="4.25" style="1" customWidth="1"/>
    <col min="7403" max="7409" width="2.625" style="1" customWidth="1"/>
    <col min="7410" max="7410" width="3.875" style="1" customWidth="1"/>
    <col min="7411" max="7411" width="5.5" style="1" customWidth="1"/>
    <col min="7412" max="7412" width="3.875" style="1" customWidth="1"/>
    <col min="7413" max="7413" width="6.75" style="1" customWidth="1"/>
    <col min="7414" max="7419" width="3.875" style="1" customWidth="1"/>
    <col min="7420" max="7638" width="9" style="1" customWidth="1"/>
    <col min="7639" max="7639" width="10" style="1" customWidth="1"/>
    <col min="7640" max="7640" width="4.375" style="1" customWidth="1"/>
    <col min="7641" max="7642" width="4" style="1" customWidth="1"/>
    <col min="7643" max="7645" width="4.375" style="1" customWidth="1"/>
    <col min="7646" max="7646" width="4" style="1" customWidth="1"/>
    <col min="7647" max="7647" width="4.75" style="1" customWidth="1"/>
    <col min="7648" max="7649" width="4" style="1" customWidth="1"/>
    <col min="7650" max="7650" width="4.25" style="1" customWidth="1"/>
    <col min="7651" max="7651" width="4" style="1" customWidth="1"/>
    <col min="7652" max="7652" width="5.75" style="1" customWidth="1"/>
    <col min="7653" max="7654" width="4" style="1" customWidth="1"/>
    <col min="7655" max="7655" width="4.375" style="1" customWidth="1"/>
    <col min="7656" max="7656" width="5.125" style="1" customWidth="1"/>
    <col min="7657" max="7658" width="4.25" style="1" customWidth="1"/>
    <col min="7659" max="7665" width="2.625" style="1" customWidth="1"/>
    <col min="7666" max="7666" width="3.875" style="1" customWidth="1"/>
    <col min="7667" max="7667" width="5.5" style="1" customWidth="1"/>
    <col min="7668" max="7668" width="3.875" style="1" customWidth="1"/>
    <col min="7669" max="7669" width="6.75" style="1" customWidth="1"/>
    <col min="7670" max="7675" width="3.875" style="1" customWidth="1"/>
    <col min="7676" max="7894" width="9" style="1" customWidth="1"/>
    <col min="7895" max="7895" width="10" style="1" customWidth="1"/>
    <col min="7896" max="7896" width="4.375" style="1" customWidth="1"/>
    <col min="7897" max="7898" width="4" style="1" customWidth="1"/>
    <col min="7899" max="7901" width="4.375" style="1" customWidth="1"/>
    <col min="7902" max="7902" width="4" style="1" customWidth="1"/>
    <col min="7903" max="7903" width="4.75" style="1" customWidth="1"/>
    <col min="7904" max="7905" width="4" style="1" customWidth="1"/>
    <col min="7906" max="7906" width="4.25" style="1" customWidth="1"/>
    <col min="7907" max="7907" width="4" style="1" customWidth="1"/>
    <col min="7908" max="7908" width="5.75" style="1" customWidth="1"/>
    <col min="7909" max="7910" width="4" style="1" customWidth="1"/>
    <col min="7911" max="7911" width="4.375" style="1" customWidth="1"/>
    <col min="7912" max="7912" width="5.125" style="1" customWidth="1"/>
    <col min="7913" max="7914" width="4.25" style="1" customWidth="1"/>
    <col min="7915" max="7921" width="2.625" style="1" customWidth="1"/>
    <col min="7922" max="7922" width="3.875" style="1" customWidth="1"/>
    <col min="7923" max="7923" width="5.5" style="1" customWidth="1"/>
    <col min="7924" max="7924" width="3.875" style="1" customWidth="1"/>
    <col min="7925" max="7925" width="6.75" style="1" customWidth="1"/>
    <col min="7926" max="7931" width="3.875" style="1" customWidth="1"/>
    <col min="7932" max="8150" width="9" style="1" customWidth="1"/>
    <col min="8151" max="8151" width="10" style="1" customWidth="1"/>
    <col min="8152" max="8152" width="4.375" style="1" customWidth="1"/>
    <col min="8153" max="8154" width="4" style="1" customWidth="1"/>
    <col min="8155" max="8157" width="4.375" style="1" customWidth="1"/>
    <col min="8158" max="8158" width="4" style="1" customWidth="1"/>
    <col min="8159" max="8159" width="4.75" style="1" customWidth="1"/>
    <col min="8160" max="8161" width="4" style="1" customWidth="1"/>
    <col min="8162" max="8162" width="4.25" style="1" customWidth="1"/>
    <col min="8163" max="8163" width="4" style="1" customWidth="1"/>
    <col min="8164" max="8164" width="5.75" style="1" customWidth="1"/>
    <col min="8165" max="8166" width="4" style="1" customWidth="1"/>
    <col min="8167" max="8167" width="4.375" style="1" customWidth="1"/>
    <col min="8168" max="8168" width="5.125" style="1" customWidth="1"/>
    <col min="8169" max="8170" width="4.25" style="1" customWidth="1"/>
    <col min="8171" max="8177" width="2.625" style="1" customWidth="1"/>
    <col min="8178" max="8178" width="3.875" style="1" customWidth="1"/>
    <col min="8179" max="8179" width="5.5" style="1" customWidth="1"/>
    <col min="8180" max="8180" width="3.875" style="1" customWidth="1"/>
    <col min="8181" max="8181" width="6.75" style="1" customWidth="1"/>
    <col min="8182" max="8187" width="3.875" style="1" customWidth="1"/>
    <col min="8188" max="8406" width="9" style="1" customWidth="1"/>
    <col min="8407" max="8407" width="10" style="1" customWidth="1"/>
    <col min="8408" max="8408" width="4.375" style="1" customWidth="1"/>
    <col min="8409" max="8410" width="4" style="1" customWidth="1"/>
    <col min="8411" max="8413" width="4.375" style="1" customWidth="1"/>
    <col min="8414" max="8414" width="4" style="1" customWidth="1"/>
    <col min="8415" max="8415" width="4.75" style="1" customWidth="1"/>
    <col min="8416" max="8417" width="4" style="1" customWidth="1"/>
    <col min="8418" max="8418" width="4.25" style="1" customWidth="1"/>
    <col min="8419" max="8419" width="4" style="1" customWidth="1"/>
    <col min="8420" max="8420" width="5.75" style="1" customWidth="1"/>
    <col min="8421" max="8422" width="4" style="1" customWidth="1"/>
    <col min="8423" max="8423" width="4.375" style="1" customWidth="1"/>
    <col min="8424" max="8424" width="5.125" style="1" customWidth="1"/>
    <col min="8425" max="8426" width="4.25" style="1" customWidth="1"/>
    <col min="8427" max="8433" width="2.625" style="1" customWidth="1"/>
    <col min="8434" max="8434" width="3.875" style="1" customWidth="1"/>
    <col min="8435" max="8435" width="5.5" style="1" customWidth="1"/>
    <col min="8436" max="8436" width="3.875" style="1" customWidth="1"/>
    <col min="8437" max="8437" width="6.75" style="1" customWidth="1"/>
    <col min="8438" max="8443" width="3.875" style="1" customWidth="1"/>
    <col min="8444" max="8662" width="9" style="1" customWidth="1"/>
    <col min="8663" max="8663" width="10" style="1" customWidth="1"/>
    <col min="8664" max="8664" width="4.375" style="1" customWidth="1"/>
    <col min="8665" max="8666" width="4" style="1" customWidth="1"/>
    <col min="8667" max="8669" width="4.375" style="1" customWidth="1"/>
    <col min="8670" max="8670" width="4" style="1" customWidth="1"/>
    <col min="8671" max="8671" width="4.75" style="1" customWidth="1"/>
    <col min="8672" max="8673" width="4" style="1" customWidth="1"/>
    <col min="8674" max="8674" width="4.25" style="1" customWidth="1"/>
    <col min="8675" max="8675" width="4" style="1" customWidth="1"/>
    <col min="8676" max="8676" width="5.75" style="1" customWidth="1"/>
    <col min="8677" max="8678" width="4" style="1" customWidth="1"/>
    <col min="8679" max="8679" width="4.375" style="1" customWidth="1"/>
    <col min="8680" max="8680" width="5.125" style="1" customWidth="1"/>
    <col min="8681" max="8682" width="4.25" style="1" customWidth="1"/>
    <col min="8683" max="8689" width="2.625" style="1" customWidth="1"/>
    <col min="8690" max="8690" width="3.875" style="1" customWidth="1"/>
    <col min="8691" max="8691" width="5.5" style="1" customWidth="1"/>
    <col min="8692" max="8692" width="3.875" style="1" customWidth="1"/>
    <col min="8693" max="8693" width="6.75" style="1" customWidth="1"/>
    <col min="8694" max="8699" width="3.875" style="1" customWidth="1"/>
    <col min="8700" max="8918" width="9" style="1" customWidth="1"/>
    <col min="8919" max="8919" width="10" style="1" customWidth="1"/>
    <col min="8920" max="8920" width="4.375" style="1" customWidth="1"/>
    <col min="8921" max="8922" width="4" style="1" customWidth="1"/>
    <col min="8923" max="8925" width="4.375" style="1" customWidth="1"/>
    <col min="8926" max="8926" width="4" style="1" customWidth="1"/>
    <col min="8927" max="8927" width="4.75" style="1" customWidth="1"/>
    <col min="8928" max="8929" width="4" style="1" customWidth="1"/>
    <col min="8930" max="8930" width="4.25" style="1" customWidth="1"/>
    <col min="8931" max="8931" width="4" style="1" customWidth="1"/>
    <col min="8932" max="8932" width="5.75" style="1" customWidth="1"/>
    <col min="8933" max="8934" width="4" style="1" customWidth="1"/>
    <col min="8935" max="8935" width="4.375" style="1" customWidth="1"/>
    <col min="8936" max="8936" width="5.125" style="1" customWidth="1"/>
    <col min="8937" max="8938" width="4.25" style="1" customWidth="1"/>
    <col min="8939" max="8945" width="2.625" style="1" customWidth="1"/>
    <col min="8946" max="8946" width="3.875" style="1" customWidth="1"/>
    <col min="8947" max="8947" width="5.5" style="1" customWidth="1"/>
    <col min="8948" max="8948" width="3.875" style="1" customWidth="1"/>
    <col min="8949" max="8949" width="6.75" style="1" customWidth="1"/>
    <col min="8950" max="8955" width="3.875" style="1" customWidth="1"/>
    <col min="8956" max="9174" width="9" style="1" customWidth="1"/>
    <col min="9175" max="9175" width="10" style="1" customWidth="1"/>
    <col min="9176" max="9176" width="4.375" style="1" customWidth="1"/>
    <col min="9177" max="9178" width="4" style="1" customWidth="1"/>
    <col min="9179" max="9181" width="4.375" style="1" customWidth="1"/>
    <col min="9182" max="9182" width="4" style="1" customWidth="1"/>
    <col min="9183" max="9183" width="4.75" style="1" customWidth="1"/>
    <col min="9184" max="9185" width="4" style="1" customWidth="1"/>
    <col min="9186" max="9186" width="4.25" style="1" customWidth="1"/>
    <col min="9187" max="9187" width="4" style="1" customWidth="1"/>
    <col min="9188" max="9188" width="5.75" style="1" customWidth="1"/>
    <col min="9189" max="9190" width="4" style="1" customWidth="1"/>
    <col min="9191" max="9191" width="4.375" style="1" customWidth="1"/>
    <col min="9192" max="9192" width="5.125" style="1" customWidth="1"/>
    <col min="9193" max="9194" width="4.25" style="1" customWidth="1"/>
    <col min="9195" max="9201" width="2.625" style="1" customWidth="1"/>
    <col min="9202" max="9202" width="3.875" style="1" customWidth="1"/>
    <col min="9203" max="9203" width="5.5" style="1" customWidth="1"/>
    <col min="9204" max="9204" width="3.875" style="1" customWidth="1"/>
    <col min="9205" max="9205" width="6.75" style="1" customWidth="1"/>
    <col min="9206" max="9211" width="3.875" style="1" customWidth="1"/>
    <col min="9212" max="9430" width="9" style="1" customWidth="1"/>
    <col min="9431" max="9431" width="10" style="1" customWidth="1"/>
    <col min="9432" max="9432" width="4.375" style="1" customWidth="1"/>
    <col min="9433" max="9434" width="4" style="1" customWidth="1"/>
    <col min="9435" max="9437" width="4.375" style="1" customWidth="1"/>
    <col min="9438" max="9438" width="4" style="1" customWidth="1"/>
    <col min="9439" max="9439" width="4.75" style="1" customWidth="1"/>
    <col min="9440" max="9441" width="4" style="1" customWidth="1"/>
    <col min="9442" max="9442" width="4.25" style="1" customWidth="1"/>
    <col min="9443" max="9443" width="4" style="1" customWidth="1"/>
    <col min="9444" max="9444" width="5.75" style="1" customWidth="1"/>
    <col min="9445" max="9446" width="4" style="1" customWidth="1"/>
    <col min="9447" max="9447" width="4.375" style="1" customWidth="1"/>
    <col min="9448" max="9448" width="5.125" style="1" customWidth="1"/>
    <col min="9449" max="9450" width="4.25" style="1" customWidth="1"/>
    <col min="9451" max="9457" width="2.625" style="1" customWidth="1"/>
    <col min="9458" max="9458" width="3.875" style="1" customWidth="1"/>
    <col min="9459" max="9459" width="5.5" style="1" customWidth="1"/>
    <col min="9460" max="9460" width="3.875" style="1" customWidth="1"/>
    <col min="9461" max="9461" width="6.75" style="1" customWidth="1"/>
    <col min="9462" max="9467" width="3.875" style="1" customWidth="1"/>
    <col min="9468" max="9686" width="9" style="1" customWidth="1"/>
    <col min="9687" max="9687" width="10" style="1" customWidth="1"/>
    <col min="9688" max="9688" width="4.375" style="1" customWidth="1"/>
    <col min="9689" max="9690" width="4" style="1" customWidth="1"/>
    <col min="9691" max="9693" width="4.375" style="1" customWidth="1"/>
    <col min="9694" max="9694" width="4" style="1" customWidth="1"/>
    <col min="9695" max="9695" width="4.75" style="1" customWidth="1"/>
    <col min="9696" max="9697" width="4" style="1" customWidth="1"/>
    <col min="9698" max="9698" width="4.25" style="1" customWidth="1"/>
    <col min="9699" max="9699" width="4" style="1" customWidth="1"/>
    <col min="9700" max="9700" width="5.75" style="1" customWidth="1"/>
    <col min="9701" max="9702" width="4" style="1" customWidth="1"/>
    <col min="9703" max="9703" width="4.375" style="1" customWidth="1"/>
    <col min="9704" max="9704" width="5.125" style="1" customWidth="1"/>
    <col min="9705" max="9706" width="4.25" style="1" customWidth="1"/>
    <col min="9707" max="9713" width="2.625" style="1" customWidth="1"/>
    <col min="9714" max="9714" width="3.875" style="1" customWidth="1"/>
    <col min="9715" max="9715" width="5.5" style="1" customWidth="1"/>
    <col min="9716" max="9716" width="3.875" style="1" customWidth="1"/>
    <col min="9717" max="9717" width="6.75" style="1" customWidth="1"/>
    <col min="9718" max="9723" width="3.875" style="1" customWidth="1"/>
    <col min="9724" max="9942" width="9" style="1" customWidth="1"/>
    <col min="9943" max="9943" width="10" style="1" customWidth="1"/>
    <col min="9944" max="9944" width="4.375" style="1" customWidth="1"/>
    <col min="9945" max="9946" width="4" style="1" customWidth="1"/>
    <col min="9947" max="9949" width="4.375" style="1" customWidth="1"/>
    <col min="9950" max="9950" width="4" style="1" customWidth="1"/>
    <col min="9951" max="9951" width="4.75" style="1" customWidth="1"/>
    <col min="9952" max="9953" width="4" style="1" customWidth="1"/>
    <col min="9954" max="9954" width="4.25" style="1" customWidth="1"/>
    <col min="9955" max="9955" width="4" style="1" customWidth="1"/>
    <col min="9956" max="9956" width="5.75" style="1" customWidth="1"/>
    <col min="9957" max="9958" width="4" style="1" customWidth="1"/>
    <col min="9959" max="9959" width="4.375" style="1" customWidth="1"/>
    <col min="9960" max="9960" width="5.125" style="1" customWidth="1"/>
    <col min="9961" max="9962" width="4.25" style="1" customWidth="1"/>
    <col min="9963" max="9969" width="2.625" style="1" customWidth="1"/>
    <col min="9970" max="9970" width="3.875" style="1" customWidth="1"/>
    <col min="9971" max="9971" width="5.5" style="1" customWidth="1"/>
    <col min="9972" max="9972" width="3.875" style="1" customWidth="1"/>
    <col min="9973" max="9973" width="6.75" style="1" customWidth="1"/>
    <col min="9974" max="9979" width="3.875" style="1" customWidth="1"/>
    <col min="9980" max="10198" width="9" style="1" customWidth="1"/>
    <col min="10199" max="10199" width="10" style="1" customWidth="1"/>
    <col min="10200" max="10200" width="4.375" style="1" customWidth="1"/>
    <col min="10201" max="10202" width="4" style="1" customWidth="1"/>
    <col min="10203" max="10205" width="4.375" style="1" customWidth="1"/>
    <col min="10206" max="10206" width="4" style="1" customWidth="1"/>
    <col min="10207" max="10207" width="4.75" style="1" customWidth="1"/>
    <col min="10208" max="10209" width="4" style="1" customWidth="1"/>
    <col min="10210" max="10210" width="4.25" style="1" customWidth="1"/>
    <col min="10211" max="10211" width="4" style="1" customWidth="1"/>
    <col min="10212" max="10212" width="5.75" style="1" customWidth="1"/>
    <col min="10213" max="10214" width="4" style="1" customWidth="1"/>
    <col min="10215" max="10215" width="4.375" style="1" customWidth="1"/>
    <col min="10216" max="10216" width="5.125" style="1" customWidth="1"/>
    <col min="10217" max="10218" width="4.25" style="1" customWidth="1"/>
    <col min="10219" max="10225" width="2.625" style="1" customWidth="1"/>
    <col min="10226" max="10226" width="3.875" style="1" customWidth="1"/>
    <col min="10227" max="10227" width="5.5" style="1" customWidth="1"/>
    <col min="10228" max="10228" width="3.875" style="1" customWidth="1"/>
    <col min="10229" max="10229" width="6.75" style="1" customWidth="1"/>
    <col min="10230" max="10235" width="3.875" style="1" customWidth="1"/>
    <col min="10236" max="10454" width="9" style="1" customWidth="1"/>
    <col min="10455" max="10455" width="10" style="1" customWidth="1"/>
    <col min="10456" max="10456" width="4.375" style="1" customWidth="1"/>
    <col min="10457" max="10458" width="4" style="1" customWidth="1"/>
    <col min="10459" max="10461" width="4.375" style="1" customWidth="1"/>
    <col min="10462" max="10462" width="4" style="1" customWidth="1"/>
    <col min="10463" max="10463" width="4.75" style="1" customWidth="1"/>
    <col min="10464" max="10465" width="4" style="1" customWidth="1"/>
    <col min="10466" max="10466" width="4.25" style="1" customWidth="1"/>
    <col min="10467" max="10467" width="4" style="1" customWidth="1"/>
    <col min="10468" max="10468" width="5.75" style="1" customWidth="1"/>
    <col min="10469" max="10470" width="4" style="1" customWidth="1"/>
    <col min="10471" max="10471" width="4.375" style="1" customWidth="1"/>
    <col min="10472" max="10472" width="5.125" style="1" customWidth="1"/>
    <col min="10473" max="10474" width="4.25" style="1" customWidth="1"/>
    <col min="10475" max="10481" width="2.625" style="1" customWidth="1"/>
    <col min="10482" max="10482" width="3.875" style="1" customWidth="1"/>
    <col min="10483" max="10483" width="5.5" style="1" customWidth="1"/>
    <col min="10484" max="10484" width="3.875" style="1" customWidth="1"/>
    <col min="10485" max="10485" width="6.75" style="1" customWidth="1"/>
    <col min="10486" max="10491" width="3.875" style="1" customWidth="1"/>
    <col min="10492" max="10710" width="9" style="1" customWidth="1"/>
    <col min="10711" max="10711" width="10" style="1" customWidth="1"/>
    <col min="10712" max="10712" width="4.375" style="1" customWidth="1"/>
    <col min="10713" max="10714" width="4" style="1" customWidth="1"/>
    <col min="10715" max="10717" width="4.375" style="1" customWidth="1"/>
    <col min="10718" max="10718" width="4" style="1" customWidth="1"/>
    <col min="10719" max="10719" width="4.75" style="1" customWidth="1"/>
    <col min="10720" max="10721" width="4" style="1" customWidth="1"/>
    <col min="10722" max="10722" width="4.25" style="1" customWidth="1"/>
    <col min="10723" max="10723" width="4" style="1" customWidth="1"/>
    <col min="10724" max="10724" width="5.75" style="1" customWidth="1"/>
    <col min="10725" max="10726" width="4" style="1" customWidth="1"/>
    <col min="10727" max="10727" width="4.375" style="1" customWidth="1"/>
    <col min="10728" max="10728" width="5.125" style="1" customWidth="1"/>
    <col min="10729" max="10730" width="4.25" style="1" customWidth="1"/>
    <col min="10731" max="10737" width="2.625" style="1" customWidth="1"/>
    <col min="10738" max="10738" width="3.875" style="1" customWidth="1"/>
    <col min="10739" max="10739" width="5.5" style="1" customWidth="1"/>
    <col min="10740" max="10740" width="3.875" style="1" customWidth="1"/>
    <col min="10741" max="10741" width="6.75" style="1" customWidth="1"/>
    <col min="10742" max="10747" width="3.875" style="1" customWidth="1"/>
    <col min="10748" max="10966" width="9" style="1" customWidth="1"/>
    <col min="10967" max="10967" width="10" style="1" customWidth="1"/>
    <col min="10968" max="10968" width="4.375" style="1" customWidth="1"/>
    <col min="10969" max="10970" width="4" style="1" customWidth="1"/>
    <col min="10971" max="10973" width="4.375" style="1" customWidth="1"/>
    <col min="10974" max="10974" width="4" style="1" customWidth="1"/>
    <col min="10975" max="10975" width="4.75" style="1" customWidth="1"/>
    <col min="10976" max="10977" width="4" style="1" customWidth="1"/>
    <col min="10978" max="10978" width="4.25" style="1" customWidth="1"/>
    <col min="10979" max="10979" width="4" style="1" customWidth="1"/>
    <col min="10980" max="10980" width="5.75" style="1" customWidth="1"/>
    <col min="10981" max="10982" width="4" style="1" customWidth="1"/>
    <col min="10983" max="10983" width="4.375" style="1" customWidth="1"/>
    <col min="10984" max="10984" width="5.125" style="1" customWidth="1"/>
    <col min="10985" max="10986" width="4.25" style="1" customWidth="1"/>
    <col min="10987" max="10993" width="2.625" style="1" customWidth="1"/>
    <col min="10994" max="10994" width="3.875" style="1" customWidth="1"/>
    <col min="10995" max="10995" width="5.5" style="1" customWidth="1"/>
    <col min="10996" max="10996" width="3.875" style="1" customWidth="1"/>
    <col min="10997" max="10997" width="6.75" style="1" customWidth="1"/>
    <col min="10998" max="11003" width="3.875" style="1" customWidth="1"/>
    <col min="11004" max="11222" width="9" style="1" customWidth="1"/>
    <col min="11223" max="11223" width="10" style="1" customWidth="1"/>
    <col min="11224" max="11224" width="4.375" style="1" customWidth="1"/>
    <col min="11225" max="11226" width="4" style="1" customWidth="1"/>
    <col min="11227" max="11229" width="4.375" style="1" customWidth="1"/>
    <col min="11230" max="11230" width="4" style="1" customWidth="1"/>
    <col min="11231" max="11231" width="4.75" style="1" customWidth="1"/>
    <col min="11232" max="11233" width="4" style="1" customWidth="1"/>
    <col min="11234" max="11234" width="4.25" style="1" customWidth="1"/>
    <col min="11235" max="11235" width="4" style="1" customWidth="1"/>
    <col min="11236" max="11236" width="5.75" style="1" customWidth="1"/>
    <col min="11237" max="11238" width="4" style="1" customWidth="1"/>
    <col min="11239" max="11239" width="4.375" style="1" customWidth="1"/>
    <col min="11240" max="11240" width="5.125" style="1" customWidth="1"/>
    <col min="11241" max="11242" width="4.25" style="1" customWidth="1"/>
    <col min="11243" max="11249" width="2.625" style="1" customWidth="1"/>
    <col min="11250" max="11250" width="3.875" style="1" customWidth="1"/>
    <col min="11251" max="11251" width="5.5" style="1" customWidth="1"/>
    <col min="11252" max="11252" width="3.875" style="1" customWidth="1"/>
    <col min="11253" max="11253" width="6.75" style="1" customWidth="1"/>
    <col min="11254" max="11259" width="3.875" style="1" customWidth="1"/>
    <col min="11260" max="11478" width="9" style="1" customWidth="1"/>
    <col min="11479" max="11479" width="10" style="1" customWidth="1"/>
    <col min="11480" max="11480" width="4.375" style="1" customWidth="1"/>
    <col min="11481" max="11482" width="4" style="1" customWidth="1"/>
    <col min="11483" max="11485" width="4.375" style="1" customWidth="1"/>
    <col min="11486" max="11486" width="4" style="1" customWidth="1"/>
    <col min="11487" max="11487" width="4.75" style="1" customWidth="1"/>
    <col min="11488" max="11489" width="4" style="1" customWidth="1"/>
    <col min="11490" max="11490" width="4.25" style="1" customWidth="1"/>
    <col min="11491" max="11491" width="4" style="1" customWidth="1"/>
    <col min="11492" max="11492" width="5.75" style="1" customWidth="1"/>
    <col min="11493" max="11494" width="4" style="1" customWidth="1"/>
    <col min="11495" max="11495" width="4.375" style="1" customWidth="1"/>
    <col min="11496" max="11496" width="5.125" style="1" customWidth="1"/>
    <col min="11497" max="11498" width="4.25" style="1" customWidth="1"/>
    <col min="11499" max="11505" width="2.625" style="1" customWidth="1"/>
    <col min="11506" max="11506" width="3.875" style="1" customWidth="1"/>
    <col min="11507" max="11507" width="5.5" style="1" customWidth="1"/>
    <col min="11508" max="11508" width="3.875" style="1" customWidth="1"/>
    <col min="11509" max="11509" width="6.75" style="1" customWidth="1"/>
    <col min="11510" max="11515" width="3.875" style="1" customWidth="1"/>
    <col min="11516" max="11734" width="9" style="1" customWidth="1"/>
    <col min="11735" max="11735" width="10" style="1" customWidth="1"/>
    <col min="11736" max="11736" width="4.375" style="1" customWidth="1"/>
    <col min="11737" max="11738" width="4" style="1" customWidth="1"/>
    <col min="11739" max="11741" width="4.375" style="1" customWidth="1"/>
    <col min="11742" max="11742" width="4" style="1" customWidth="1"/>
    <col min="11743" max="11743" width="4.75" style="1" customWidth="1"/>
    <col min="11744" max="11745" width="4" style="1" customWidth="1"/>
    <col min="11746" max="11746" width="4.25" style="1" customWidth="1"/>
    <col min="11747" max="11747" width="4" style="1" customWidth="1"/>
    <col min="11748" max="11748" width="5.75" style="1" customWidth="1"/>
    <col min="11749" max="11750" width="4" style="1" customWidth="1"/>
    <col min="11751" max="11751" width="4.375" style="1" customWidth="1"/>
    <col min="11752" max="11752" width="5.125" style="1" customWidth="1"/>
    <col min="11753" max="11754" width="4.25" style="1" customWidth="1"/>
    <col min="11755" max="11761" width="2.625" style="1" customWidth="1"/>
    <col min="11762" max="11762" width="3.875" style="1" customWidth="1"/>
    <col min="11763" max="11763" width="5.5" style="1" customWidth="1"/>
    <col min="11764" max="11764" width="3.875" style="1" customWidth="1"/>
    <col min="11765" max="11765" width="6.75" style="1" customWidth="1"/>
    <col min="11766" max="11771" width="3.875" style="1" customWidth="1"/>
    <col min="11772" max="11990" width="9" style="1" customWidth="1"/>
    <col min="11991" max="11991" width="10" style="1" customWidth="1"/>
    <col min="11992" max="11992" width="4.375" style="1" customWidth="1"/>
    <col min="11993" max="11994" width="4" style="1" customWidth="1"/>
    <col min="11995" max="11997" width="4.375" style="1" customWidth="1"/>
    <col min="11998" max="11998" width="4" style="1" customWidth="1"/>
    <col min="11999" max="11999" width="4.75" style="1" customWidth="1"/>
    <col min="12000" max="12001" width="4" style="1" customWidth="1"/>
    <col min="12002" max="12002" width="4.25" style="1" customWidth="1"/>
    <col min="12003" max="12003" width="4" style="1" customWidth="1"/>
    <col min="12004" max="12004" width="5.75" style="1" customWidth="1"/>
    <col min="12005" max="12006" width="4" style="1" customWidth="1"/>
    <col min="12007" max="12007" width="4.375" style="1" customWidth="1"/>
    <col min="12008" max="12008" width="5.125" style="1" customWidth="1"/>
    <col min="12009" max="12010" width="4.25" style="1" customWidth="1"/>
    <col min="12011" max="12017" width="2.625" style="1" customWidth="1"/>
    <col min="12018" max="12018" width="3.875" style="1" customWidth="1"/>
    <col min="12019" max="12019" width="5.5" style="1" customWidth="1"/>
    <col min="12020" max="12020" width="3.875" style="1" customWidth="1"/>
    <col min="12021" max="12021" width="6.75" style="1" customWidth="1"/>
    <col min="12022" max="12027" width="3.875" style="1" customWidth="1"/>
    <col min="12028" max="12246" width="9" style="1" customWidth="1"/>
    <col min="12247" max="12247" width="10" style="1" customWidth="1"/>
    <col min="12248" max="12248" width="4.375" style="1" customWidth="1"/>
    <col min="12249" max="12250" width="4" style="1" customWidth="1"/>
    <col min="12251" max="12253" width="4.375" style="1" customWidth="1"/>
    <col min="12254" max="12254" width="4" style="1" customWidth="1"/>
    <col min="12255" max="12255" width="4.75" style="1" customWidth="1"/>
    <col min="12256" max="12257" width="4" style="1" customWidth="1"/>
    <col min="12258" max="12258" width="4.25" style="1" customWidth="1"/>
    <col min="12259" max="12259" width="4" style="1" customWidth="1"/>
    <col min="12260" max="12260" width="5.75" style="1" customWidth="1"/>
    <col min="12261" max="12262" width="4" style="1" customWidth="1"/>
    <col min="12263" max="12263" width="4.375" style="1" customWidth="1"/>
    <col min="12264" max="12264" width="5.125" style="1" customWidth="1"/>
    <col min="12265" max="12266" width="4.25" style="1" customWidth="1"/>
    <col min="12267" max="12273" width="2.625" style="1" customWidth="1"/>
    <col min="12274" max="12274" width="3.875" style="1" customWidth="1"/>
    <col min="12275" max="12275" width="5.5" style="1" customWidth="1"/>
    <col min="12276" max="12276" width="3.875" style="1" customWidth="1"/>
    <col min="12277" max="12277" width="6.75" style="1" customWidth="1"/>
    <col min="12278" max="12283" width="3.875" style="1" customWidth="1"/>
    <col min="12284" max="12502" width="9" style="1" customWidth="1"/>
    <col min="12503" max="12503" width="10" style="1" customWidth="1"/>
    <col min="12504" max="12504" width="4.375" style="1" customWidth="1"/>
    <col min="12505" max="12506" width="4" style="1" customWidth="1"/>
    <col min="12507" max="12509" width="4.375" style="1" customWidth="1"/>
    <col min="12510" max="12510" width="4" style="1" customWidth="1"/>
    <col min="12511" max="12511" width="4.75" style="1" customWidth="1"/>
    <col min="12512" max="12513" width="4" style="1" customWidth="1"/>
    <col min="12514" max="12514" width="4.25" style="1" customWidth="1"/>
    <col min="12515" max="12515" width="4" style="1" customWidth="1"/>
    <col min="12516" max="12516" width="5.75" style="1" customWidth="1"/>
    <col min="12517" max="12518" width="4" style="1" customWidth="1"/>
    <col min="12519" max="12519" width="4.375" style="1" customWidth="1"/>
    <col min="12520" max="12520" width="5.125" style="1" customWidth="1"/>
    <col min="12521" max="12522" width="4.25" style="1" customWidth="1"/>
    <col min="12523" max="12529" width="2.625" style="1" customWidth="1"/>
    <col min="12530" max="12530" width="3.875" style="1" customWidth="1"/>
    <col min="12531" max="12531" width="5.5" style="1" customWidth="1"/>
    <col min="12532" max="12532" width="3.875" style="1" customWidth="1"/>
    <col min="12533" max="12533" width="6.75" style="1" customWidth="1"/>
    <col min="12534" max="12539" width="3.875" style="1" customWidth="1"/>
    <col min="12540" max="12758" width="9" style="1" customWidth="1"/>
    <col min="12759" max="12759" width="10" style="1" customWidth="1"/>
    <col min="12760" max="12760" width="4.375" style="1" customWidth="1"/>
    <col min="12761" max="12762" width="4" style="1" customWidth="1"/>
    <col min="12763" max="12765" width="4.375" style="1" customWidth="1"/>
    <col min="12766" max="12766" width="4" style="1" customWidth="1"/>
    <col min="12767" max="12767" width="4.75" style="1" customWidth="1"/>
    <col min="12768" max="12769" width="4" style="1" customWidth="1"/>
    <col min="12770" max="12770" width="4.25" style="1" customWidth="1"/>
    <col min="12771" max="12771" width="4" style="1" customWidth="1"/>
    <col min="12772" max="12772" width="5.75" style="1" customWidth="1"/>
    <col min="12773" max="12774" width="4" style="1" customWidth="1"/>
    <col min="12775" max="12775" width="4.375" style="1" customWidth="1"/>
    <col min="12776" max="12776" width="5.125" style="1" customWidth="1"/>
    <col min="12777" max="12778" width="4.25" style="1" customWidth="1"/>
    <col min="12779" max="12785" width="2.625" style="1" customWidth="1"/>
    <col min="12786" max="12786" width="3.875" style="1" customWidth="1"/>
    <col min="12787" max="12787" width="5.5" style="1" customWidth="1"/>
    <col min="12788" max="12788" width="3.875" style="1" customWidth="1"/>
    <col min="12789" max="12789" width="6.75" style="1" customWidth="1"/>
    <col min="12790" max="12795" width="3.875" style="1" customWidth="1"/>
    <col min="12796" max="13014" width="9" style="1" customWidth="1"/>
    <col min="13015" max="13015" width="10" style="1" customWidth="1"/>
    <col min="13016" max="13016" width="4.375" style="1" customWidth="1"/>
    <col min="13017" max="13018" width="4" style="1" customWidth="1"/>
    <col min="13019" max="13021" width="4.375" style="1" customWidth="1"/>
    <col min="13022" max="13022" width="4" style="1" customWidth="1"/>
    <col min="13023" max="13023" width="4.75" style="1" customWidth="1"/>
    <col min="13024" max="13025" width="4" style="1" customWidth="1"/>
    <col min="13026" max="13026" width="4.25" style="1" customWidth="1"/>
    <col min="13027" max="13027" width="4" style="1" customWidth="1"/>
    <col min="13028" max="13028" width="5.75" style="1" customWidth="1"/>
    <col min="13029" max="13030" width="4" style="1" customWidth="1"/>
    <col min="13031" max="13031" width="4.375" style="1" customWidth="1"/>
    <col min="13032" max="13032" width="5.125" style="1" customWidth="1"/>
    <col min="13033" max="13034" width="4.25" style="1" customWidth="1"/>
    <col min="13035" max="13041" width="2.625" style="1" customWidth="1"/>
    <col min="13042" max="13042" width="3.875" style="1" customWidth="1"/>
    <col min="13043" max="13043" width="5.5" style="1" customWidth="1"/>
    <col min="13044" max="13044" width="3.875" style="1" customWidth="1"/>
    <col min="13045" max="13045" width="6.75" style="1" customWidth="1"/>
    <col min="13046" max="13051" width="3.875" style="1" customWidth="1"/>
    <col min="13052" max="13270" width="9" style="1" customWidth="1"/>
    <col min="13271" max="13271" width="10" style="1" customWidth="1"/>
    <col min="13272" max="13272" width="4.375" style="1" customWidth="1"/>
    <col min="13273" max="13274" width="4" style="1" customWidth="1"/>
    <col min="13275" max="13277" width="4.375" style="1" customWidth="1"/>
    <col min="13278" max="13278" width="4" style="1" customWidth="1"/>
    <col min="13279" max="13279" width="4.75" style="1" customWidth="1"/>
    <col min="13280" max="13281" width="4" style="1" customWidth="1"/>
    <col min="13282" max="13282" width="4.25" style="1" customWidth="1"/>
    <col min="13283" max="13283" width="4" style="1" customWidth="1"/>
    <col min="13284" max="13284" width="5.75" style="1" customWidth="1"/>
    <col min="13285" max="13286" width="4" style="1" customWidth="1"/>
    <col min="13287" max="13287" width="4.375" style="1" customWidth="1"/>
    <col min="13288" max="13288" width="5.125" style="1" customWidth="1"/>
    <col min="13289" max="13290" width="4.25" style="1" customWidth="1"/>
    <col min="13291" max="13297" width="2.625" style="1" customWidth="1"/>
    <col min="13298" max="13298" width="3.875" style="1" customWidth="1"/>
    <col min="13299" max="13299" width="5.5" style="1" customWidth="1"/>
    <col min="13300" max="13300" width="3.875" style="1" customWidth="1"/>
    <col min="13301" max="13301" width="6.75" style="1" customWidth="1"/>
    <col min="13302" max="13307" width="3.875" style="1" customWidth="1"/>
    <col min="13308" max="13526" width="9" style="1" customWidth="1"/>
    <col min="13527" max="13527" width="10" style="1" customWidth="1"/>
    <col min="13528" max="13528" width="4.375" style="1" customWidth="1"/>
    <col min="13529" max="13530" width="4" style="1" customWidth="1"/>
    <col min="13531" max="13533" width="4.375" style="1" customWidth="1"/>
    <col min="13534" max="13534" width="4" style="1" customWidth="1"/>
    <col min="13535" max="13535" width="4.75" style="1" customWidth="1"/>
    <col min="13536" max="13537" width="4" style="1" customWidth="1"/>
    <col min="13538" max="13538" width="4.25" style="1" customWidth="1"/>
    <col min="13539" max="13539" width="4" style="1" customWidth="1"/>
    <col min="13540" max="13540" width="5.75" style="1" customWidth="1"/>
    <col min="13541" max="13542" width="4" style="1" customWidth="1"/>
    <col min="13543" max="13543" width="4.375" style="1" customWidth="1"/>
    <col min="13544" max="13544" width="5.125" style="1" customWidth="1"/>
    <col min="13545" max="13546" width="4.25" style="1" customWidth="1"/>
    <col min="13547" max="13553" width="2.625" style="1" customWidth="1"/>
    <col min="13554" max="13554" width="3.875" style="1" customWidth="1"/>
    <col min="13555" max="13555" width="5.5" style="1" customWidth="1"/>
    <col min="13556" max="13556" width="3.875" style="1" customWidth="1"/>
    <col min="13557" max="13557" width="6.75" style="1" customWidth="1"/>
    <col min="13558" max="13563" width="3.875" style="1" customWidth="1"/>
    <col min="13564" max="13782" width="9" style="1" customWidth="1"/>
    <col min="13783" max="13783" width="10" style="1" customWidth="1"/>
    <col min="13784" max="13784" width="4.375" style="1" customWidth="1"/>
    <col min="13785" max="13786" width="4" style="1" customWidth="1"/>
    <col min="13787" max="13789" width="4.375" style="1" customWidth="1"/>
    <col min="13790" max="13790" width="4" style="1" customWidth="1"/>
    <col min="13791" max="13791" width="4.75" style="1" customWidth="1"/>
    <col min="13792" max="13793" width="4" style="1" customWidth="1"/>
    <col min="13794" max="13794" width="4.25" style="1" customWidth="1"/>
    <col min="13795" max="13795" width="4" style="1" customWidth="1"/>
    <col min="13796" max="13796" width="5.75" style="1" customWidth="1"/>
    <col min="13797" max="13798" width="4" style="1" customWidth="1"/>
    <col min="13799" max="13799" width="4.375" style="1" customWidth="1"/>
    <col min="13800" max="13800" width="5.125" style="1" customWidth="1"/>
    <col min="13801" max="13802" width="4.25" style="1" customWidth="1"/>
    <col min="13803" max="13809" width="2.625" style="1" customWidth="1"/>
    <col min="13810" max="13810" width="3.875" style="1" customWidth="1"/>
    <col min="13811" max="13811" width="5.5" style="1" customWidth="1"/>
    <col min="13812" max="13812" width="3.875" style="1" customWidth="1"/>
    <col min="13813" max="13813" width="6.75" style="1" customWidth="1"/>
    <col min="13814" max="13819" width="3.875" style="1" customWidth="1"/>
    <col min="13820" max="14038" width="9" style="1" customWidth="1"/>
    <col min="14039" max="14039" width="10" style="1" customWidth="1"/>
    <col min="14040" max="14040" width="4.375" style="1" customWidth="1"/>
    <col min="14041" max="14042" width="4" style="1" customWidth="1"/>
    <col min="14043" max="14045" width="4.375" style="1" customWidth="1"/>
    <col min="14046" max="14046" width="4" style="1" customWidth="1"/>
    <col min="14047" max="14047" width="4.75" style="1" customWidth="1"/>
    <col min="14048" max="14049" width="4" style="1" customWidth="1"/>
    <col min="14050" max="14050" width="4.25" style="1" customWidth="1"/>
    <col min="14051" max="14051" width="4" style="1" customWidth="1"/>
    <col min="14052" max="14052" width="5.75" style="1" customWidth="1"/>
    <col min="14053" max="14054" width="4" style="1" customWidth="1"/>
    <col min="14055" max="14055" width="4.375" style="1" customWidth="1"/>
    <col min="14056" max="14056" width="5.125" style="1" customWidth="1"/>
    <col min="14057" max="14058" width="4.25" style="1" customWidth="1"/>
    <col min="14059" max="14065" width="2.625" style="1" customWidth="1"/>
    <col min="14066" max="14066" width="3.875" style="1" customWidth="1"/>
    <col min="14067" max="14067" width="5.5" style="1" customWidth="1"/>
    <col min="14068" max="14068" width="3.875" style="1" customWidth="1"/>
    <col min="14069" max="14069" width="6.75" style="1" customWidth="1"/>
    <col min="14070" max="14075" width="3.875" style="1" customWidth="1"/>
    <col min="14076" max="14294" width="9" style="1" customWidth="1"/>
    <col min="14295" max="14295" width="10" style="1" customWidth="1"/>
    <col min="14296" max="14296" width="4.375" style="1" customWidth="1"/>
    <col min="14297" max="14298" width="4" style="1" customWidth="1"/>
    <col min="14299" max="14301" width="4.375" style="1" customWidth="1"/>
    <col min="14302" max="14302" width="4" style="1" customWidth="1"/>
    <col min="14303" max="14303" width="4.75" style="1" customWidth="1"/>
    <col min="14304" max="14305" width="4" style="1" customWidth="1"/>
    <col min="14306" max="14306" width="4.25" style="1" customWidth="1"/>
    <col min="14307" max="14307" width="4" style="1" customWidth="1"/>
    <col min="14308" max="14308" width="5.75" style="1" customWidth="1"/>
    <col min="14309" max="14310" width="4" style="1" customWidth="1"/>
    <col min="14311" max="14311" width="4.375" style="1" customWidth="1"/>
    <col min="14312" max="14312" width="5.125" style="1" customWidth="1"/>
    <col min="14313" max="14314" width="4.25" style="1" customWidth="1"/>
    <col min="14315" max="14321" width="2.625" style="1" customWidth="1"/>
    <col min="14322" max="14322" width="3.875" style="1" customWidth="1"/>
    <col min="14323" max="14323" width="5.5" style="1" customWidth="1"/>
    <col min="14324" max="14324" width="3.875" style="1" customWidth="1"/>
    <col min="14325" max="14325" width="6.75" style="1" customWidth="1"/>
    <col min="14326" max="14331" width="3.875" style="1" customWidth="1"/>
    <col min="14332" max="14550" width="9" style="1" customWidth="1"/>
    <col min="14551" max="14551" width="10" style="1" customWidth="1"/>
    <col min="14552" max="14552" width="4.375" style="1" customWidth="1"/>
    <col min="14553" max="14554" width="4" style="1" customWidth="1"/>
    <col min="14555" max="14557" width="4.375" style="1" customWidth="1"/>
    <col min="14558" max="14558" width="4" style="1" customWidth="1"/>
    <col min="14559" max="14559" width="4.75" style="1" customWidth="1"/>
    <col min="14560" max="14561" width="4" style="1" customWidth="1"/>
    <col min="14562" max="14562" width="4.25" style="1" customWidth="1"/>
    <col min="14563" max="14563" width="4" style="1" customWidth="1"/>
    <col min="14564" max="14564" width="5.75" style="1" customWidth="1"/>
    <col min="14565" max="14566" width="4" style="1" customWidth="1"/>
    <col min="14567" max="14567" width="4.375" style="1" customWidth="1"/>
    <col min="14568" max="14568" width="5.125" style="1" customWidth="1"/>
    <col min="14569" max="14570" width="4.25" style="1" customWidth="1"/>
    <col min="14571" max="14577" width="2.625" style="1" customWidth="1"/>
    <col min="14578" max="14578" width="3.875" style="1" customWidth="1"/>
    <col min="14579" max="14579" width="5.5" style="1" customWidth="1"/>
    <col min="14580" max="14580" width="3.875" style="1" customWidth="1"/>
    <col min="14581" max="14581" width="6.75" style="1" customWidth="1"/>
    <col min="14582" max="14587" width="3.875" style="1" customWidth="1"/>
    <col min="14588" max="14806" width="9" style="1" customWidth="1"/>
    <col min="14807" max="14807" width="10" style="1" customWidth="1"/>
    <col min="14808" max="14808" width="4.375" style="1" customWidth="1"/>
    <col min="14809" max="14810" width="4" style="1" customWidth="1"/>
    <col min="14811" max="14813" width="4.375" style="1" customWidth="1"/>
    <col min="14814" max="14814" width="4" style="1" customWidth="1"/>
    <col min="14815" max="14815" width="4.75" style="1" customWidth="1"/>
    <col min="14816" max="14817" width="4" style="1" customWidth="1"/>
    <col min="14818" max="14818" width="4.25" style="1" customWidth="1"/>
    <col min="14819" max="14819" width="4" style="1" customWidth="1"/>
    <col min="14820" max="14820" width="5.75" style="1" customWidth="1"/>
    <col min="14821" max="14822" width="4" style="1" customWidth="1"/>
    <col min="14823" max="14823" width="4.375" style="1" customWidth="1"/>
    <col min="14824" max="14824" width="5.125" style="1" customWidth="1"/>
    <col min="14825" max="14826" width="4.25" style="1" customWidth="1"/>
    <col min="14827" max="14833" width="2.625" style="1" customWidth="1"/>
    <col min="14834" max="14834" width="3.875" style="1" customWidth="1"/>
    <col min="14835" max="14835" width="5.5" style="1" customWidth="1"/>
    <col min="14836" max="14836" width="3.875" style="1" customWidth="1"/>
    <col min="14837" max="14837" width="6.75" style="1" customWidth="1"/>
    <col min="14838" max="14843" width="3.875" style="1" customWidth="1"/>
    <col min="14844" max="15062" width="9" style="1" customWidth="1"/>
    <col min="15063" max="15063" width="10" style="1" customWidth="1"/>
    <col min="15064" max="15064" width="4.375" style="1" customWidth="1"/>
    <col min="15065" max="15066" width="4" style="1" customWidth="1"/>
    <col min="15067" max="15069" width="4.375" style="1" customWidth="1"/>
    <col min="15070" max="15070" width="4" style="1" customWidth="1"/>
    <col min="15071" max="15071" width="4.75" style="1" customWidth="1"/>
    <col min="15072" max="15073" width="4" style="1" customWidth="1"/>
    <col min="15074" max="15074" width="4.25" style="1" customWidth="1"/>
    <col min="15075" max="15075" width="4" style="1" customWidth="1"/>
    <col min="15076" max="15076" width="5.75" style="1" customWidth="1"/>
    <col min="15077" max="15078" width="4" style="1" customWidth="1"/>
    <col min="15079" max="15079" width="4.375" style="1" customWidth="1"/>
    <col min="15080" max="15080" width="5.125" style="1" customWidth="1"/>
    <col min="15081" max="15082" width="4.25" style="1" customWidth="1"/>
    <col min="15083" max="15089" width="2.625" style="1" customWidth="1"/>
    <col min="15090" max="15090" width="3.875" style="1" customWidth="1"/>
    <col min="15091" max="15091" width="5.5" style="1" customWidth="1"/>
    <col min="15092" max="15092" width="3.875" style="1" customWidth="1"/>
    <col min="15093" max="15093" width="6.75" style="1" customWidth="1"/>
    <col min="15094" max="15099" width="3.875" style="1" customWidth="1"/>
    <col min="15100" max="15318" width="9" style="1" customWidth="1"/>
    <col min="15319" max="15319" width="10" style="1" customWidth="1"/>
    <col min="15320" max="15320" width="4.375" style="1" customWidth="1"/>
    <col min="15321" max="15322" width="4" style="1" customWidth="1"/>
    <col min="15323" max="15325" width="4.375" style="1" customWidth="1"/>
    <col min="15326" max="15326" width="4" style="1" customWidth="1"/>
    <col min="15327" max="15327" width="4.75" style="1" customWidth="1"/>
    <col min="15328" max="15329" width="4" style="1" customWidth="1"/>
    <col min="15330" max="15330" width="4.25" style="1" customWidth="1"/>
    <col min="15331" max="15331" width="4" style="1" customWidth="1"/>
    <col min="15332" max="15332" width="5.75" style="1" customWidth="1"/>
    <col min="15333" max="15334" width="4" style="1" customWidth="1"/>
    <col min="15335" max="15335" width="4.375" style="1" customWidth="1"/>
    <col min="15336" max="15336" width="5.125" style="1" customWidth="1"/>
    <col min="15337" max="15338" width="4.25" style="1" customWidth="1"/>
    <col min="15339" max="15345" width="2.625" style="1" customWidth="1"/>
    <col min="15346" max="15346" width="3.875" style="1" customWidth="1"/>
    <col min="15347" max="15347" width="5.5" style="1" customWidth="1"/>
    <col min="15348" max="15348" width="3.875" style="1" customWidth="1"/>
    <col min="15349" max="15349" width="6.75" style="1" customWidth="1"/>
    <col min="15350" max="15355" width="3.875" style="1" customWidth="1"/>
    <col min="15356" max="15574" width="9" style="1" customWidth="1"/>
    <col min="15575" max="15575" width="10" style="1" customWidth="1"/>
    <col min="15576" max="15576" width="4.375" style="1" customWidth="1"/>
    <col min="15577" max="15578" width="4" style="1" customWidth="1"/>
    <col min="15579" max="15581" width="4.375" style="1" customWidth="1"/>
    <col min="15582" max="15582" width="4" style="1" customWidth="1"/>
    <col min="15583" max="15583" width="4.75" style="1" customWidth="1"/>
    <col min="15584" max="15585" width="4" style="1" customWidth="1"/>
    <col min="15586" max="15586" width="4.25" style="1" customWidth="1"/>
    <col min="15587" max="15587" width="4" style="1" customWidth="1"/>
    <col min="15588" max="15588" width="5.75" style="1" customWidth="1"/>
    <col min="15589" max="15590" width="4" style="1" customWidth="1"/>
    <col min="15591" max="15591" width="4.375" style="1" customWidth="1"/>
    <col min="15592" max="15592" width="5.125" style="1" customWidth="1"/>
    <col min="15593" max="15594" width="4.25" style="1" customWidth="1"/>
    <col min="15595" max="15601" width="2.625" style="1" customWidth="1"/>
    <col min="15602" max="15602" width="3.875" style="1" customWidth="1"/>
    <col min="15603" max="15603" width="5.5" style="1" customWidth="1"/>
    <col min="15604" max="15604" width="3.875" style="1" customWidth="1"/>
    <col min="15605" max="15605" width="6.75" style="1" customWidth="1"/>
    <col min="15606" max="15611" width="3.875" style="1" customWidth="1"/>
    <col min="15612" max="15830" width="9" style="1" customWidth="1"/>
    <col min="15831" max="15831" width="10" style="1" customWidth="1"/>
    <col min="15832" max="15832" width="4.375" style="1" customWidth="1"/>
    <col min="15833" max="15834" width="4" style="1" customWidth="1"/>
    <col min="15835" max="15837" width="4.375" style="1" customWidth="1"/>
    <col min="15838" max="15838" width="4" style="1" customWidth="1"/>
    <col min="15839" max="15839" width="4.75" style="1" customWidth="1"/>
    <col min="15840" max="15841" width="4" style="1" customWidth="1"/>
    <col min="15842" max="15842" width="4.25" style="1" customWidth="1"/>
    <col min="15843" max="15843" width="4" style="1" customWidth="1"/>
    <col min="15844" max="15844" width="5.75" style="1" customWidth="1"/>
    <col min="15845" max="15846" width="4" style="1" customWidth="1"/>
    <col min="15847" max="15847" width="4.375" style="1" customWidth="1"/>
    <col min="15848" max="15848" width="5.125" style="1" customWidth="1"/>
    <col min="15849" max="15850" width="4.25" style="1" customWidth="1"/>
    <col min="15851" max="15857" width="2.625" style="1" customWidth="1"/>
    <col min="15858" max="15858" width="3.875" style="1" customWidth="1"/>
    <col min="15859" max="15859" width="5.5" style="1" customWidth="1"/>
    <col min="15860" max="15860" width="3.875" style="1" customWidth="1"/>
    <col min="15861" max="15861" width="6.75" style="1" customWidth="1"/>
    <col min="15862" max="15867" width="3.875" style="1" customWidth="1"/>
    <col min="15868" max="16086" width="9" style="1" customWidth="1"/>
    <col min="16087" max="16087" width="10" style="1" customWidth="1"/>
    <col min="16088" max="16088" width="4.375" style="1" customWidth="1"/>
    <col min="16089" max="16090" width="4" style="1" customWidth="1"/>
    <col min="16091" max="16093" width="4.375" style="1" customWidth="1"/>
    <col min="16094" max="16094" width="4" style="1" customWidth="1"/>
    <col min="16095" max="16095" width="4.75" style="1" customWidth="1"/>
    <col min="16096" max="16097" width="4" style="1" customWidth="1"/>
    <col min="16098" max="16098" width="4.25" style="1" customWidth="1"/>
    <col min="16099" max="16099" width="4" style="1" customWidth="1"/>
    <col min="16100" max="16100" width="5.75" style="1" customWidth="1"/>
    <col min="16101" max="16102" width="4" style="1" customWidth="1"/>
    <col min="16103" max="16103" width="4.375" style="1" customWidth="1"/>
    <col min="16104" max="16104" width="5.125" style="1" customWidth="1"/>
    <col min="16105" max="16106" width="4.25" style="1" customWidth="1"/>
    <col min="16107" max="16113" width="2.625" style="1" customWidth="1"/>
    <col min="16114" max="16114" width="3.875" style="1" customWidth="1"/>
    <col min="16115" max="16115" width="5.5" style="1" customWidth="1"/>
    <col min="16116" max="16116" width="3.875" style="1" customWidth="1"/>
    <col min="16117" max="16117" width="6.75" style="1" customWidth="1"/>
    <col min="16118" max="16123" width="3.875" style="1" customWidth="1"/>
    <col min="16124" max="16384" width="9" style="1" customWidth="1"/>
  </cols>
  <sheetData>
    <row r="1" spans="1:7" s="855" customFormat="1" ht="20.100000000000001" customHeight="1">
      <c r="A1" s="6" t="s">
        <v>96</v>
      </c>
      <c r="B1" s="6"/>
      <c r="C1" s="6"/>
      <c r="D1" s="6"/>
      <c r="E1" s="6"/>
      <c r="F1" s="6"/>
      <c r="G1" s="6"/>
    </row>
    <row r="2" spans="1:7" s="73" customFormat="1" ht="15" customHeight="1">
      <c r="A2" s="7" t="s">
        <v>98</v>
      </c>
      <c r="B2" s="72"/>
      <c r="C2" s="72"/>
      <c r="D2" s="72"/>
      <c r="E2" s="140" t="s">
        <v>127</v>
      </c>
      <c r="F2" s="140"/>
      <c r="G2" s="140"/>
    </row>
    <row r="3" spans="1:7" ht="24.95" customHeight="1">
      <c r="A3" s="158" t="s">
        <v>55</v>
      </c>
      <c r="B3" s="901" t="s">
        <v>92</v>
      </c>
      <c r="C3" s="247"/>
      <c r="D3" s="247"/>
      <c r="E3" s="247"/>
      <c r="F3" s="624" t="s">
        <v>5</v>
      </c>
      <c r="G3" s="287" t="s">
        <v>99</v>
      </c>
    </row>
    <row r="4" spans="1:7" ht="24.95" customHeight="1">
      <c r="A4" s="401"/>
      <c r="B4" s="50" t="s">
        <v>100</v>
      </c>
      <c r="C4" s="19" t="s">
        <v>46</v>
      </c>
      <c r="D4" s="19"/>
      <c r="E4" s="923" t="s">
        <v>41</v>
      </c>
      <c r="F4" s="912" t="s">
        <v>107</v>
      </c>
      <c r="G4" s="848"/>
    </row>
    <row r="5" spans="1:7" ht="24.95" customHeight="1">
      <c r="A5" s="401"/>
      <c r="B5" s="19"/>
      <c r="C5" s="912" t="s">
        <v>95</v>
      </c>
      <c r="D5" s="912" t="s">
        <v>87</v>
      </c>
      <c r="E5" s="923"/>
      <c r="F5" s="912"/>
      <c r="G5" s="848"/>
    </row>
    <row r="6" spans="1:7" s="73" customFormat="1" ht="20.100000000000001" customHeight="1">
      <c r="A6" s="159" t="s">
        <v>267</v>
      </c>
      <c r="B6" s="902">
        <f t="shared" ref="B6:B12" si="0">C6+D6+E6</f>
        <v>18461.849999999999</v>
      </c>
      <c r="C6" s="913">
        <v>90.2</v>
      </c>
      <c r="D6" s="913">
        <v>9521.0499999999993</v>
      </c>
      <c r="E6" s="924">
        <v>8850.6</v>
      </c>
      <c r="F6" s="872">
        <v>18371.650000000001</v>
      </c>
      <c r="G6" s="939">
        <f t="shared" ref="G6:G12" si="1">B6/365</f>
        <v>50.580410958904103</v>
      </c>
    </row>
    <row r="7" spans="1:7" s="73" customFormat="1" ht="20.100000000000001" customHeight="1">
      <c r="A7" s="306">
        <v>19</v>
      </c>
      <c r="B7" s="902">
        <f t="shared" si="0"/>
        <v>17777.05</v>
      </c>
      <c r="C7" s="913">
        <v>91.2</v>
      </c>
      <c r="D7" s="913">
        <v>8344.2999999999993</v>
      </c>
      <c r="E7" s="924">
        <v>9341.5499999999993</v>
      </c>
      <c r="F7" s="872">
        <v>17860.150000000001</v>
      </c>
      <c r="G7" s="939">
        <f t="shared" si="1"/>
        <v>48.704246575342466</v>
      </c>
    </row>
    <row r="8" spans="1:7" s="73" customFormat="1" ht="20.100000000000001" customHeight="1">
      <c r="A8" s="306">
        <v>20</v>
      </c>
      <c r="B8" s="902">
        <f t="shared" si="0"/>
        <v>15754.21</v>
      </c>
      <c r="C8" s="913">
        <v>87.81</v>
      </c>
      <c r="D8" s="913">
        <v>7512.77</v>
      </c>
      <c r="E8" s="924">
        <v>8153.63</v>
      </c>
      <c r="F8" s="872">
        <v>15905.15</v>
      </c>
      <c r="G8" s="939">
        <f t="shared" si="1"/>
        <v>43.162219178082196</v>
      </c>
    </row>
    <row r="9" spans="1:7" s="73" customFormat="1" ht="20.100000000000001" customHeight="1">
      <c r="A9" s="306">
        <v>21</v>
      </c>
      <c r="B9" s="902">
        <f t="shared" si="0"/>
        <v>15237.75</v>
      </c>
      <c r="C9" s="914">
        <v>84.85</v>
      </c>
      <c r="D9" s="914">
        <v>6827.28</v>
      </c>
      <c r="E9" s="925">
        <v>8325.6200000000008</v>
      </c>
      <c r="F9" s="473">
        <v>15380.72</v>
      </c>
      <c r="G9" s="939">
        <f t="shared" si="1"/>
        <v>41.7472602739726</v>
      </c>
    </row>
    <row r="10" spans="1:7" s="73" customFormat="1" ht="20.100000000000001" customHeight="1">
      <c r="A10" s="306">
        <v>22</v>
      </c>
      <c r="B10" s="902">
        <f t="shared" si="0"/>
        <v>13656.52</v>
      </c>
      <c r="C10" s="914">
        <v>86.98</v>
      </c>
      <c r="D10" s="914">
        <v>6120.38</v>
      </c>
      <c r="E10" s="925">
        <v>7449.16</v>
      </c>
      <c r="F10" s="473">
        <v>13753.76</v>
      </c>
      <c r="G10" s="939">
        <f t="shared" si="1"/>
        <v>37.415123287671236</v>
      </c>
    </row>
    <row r="11" spans="1:7" s="73" customFormat="1" ht="20.100000000000001" customHeight="1">
      <c r="A11" s="306">
        <v>23</v>
      </c>
      <c r="B11" s="902">
        <f t="shared" si="0"/>
        <v>13277.09</v>
      </c>
      <c r="C11" s="914">
        <v>91.12</v>
      </c>
      <c r="D11" s="914">
        <v>5850.19</v>
      </c>
      <c r="E11" s="925">
        <v>7335.78</v>
      </c>
      <c r="F11" s="473">
        <v>13425.24</v>
      </c>
      <c r="G11" s="939">
        <f t="shared" si="1"/>
        <v>36.375589041095893</v>
      </c>
    </row>
    <row r="12" spans="1:7" s="73" customFormat="1" ht="20.100000000000001" customHeight="1">
      <c r="A12" s="306">
        <v>24</v>
      </c>
      <c r="B12" s="902">
        <f t="shared" si="0"/>
        <v>12263.78</v>
      </c>
      <c r="C12" s="913">
        <v>84.37</v>
      </c>
      <c r="D12" s="913">
        <v>5262.54</v>
      </c>
      <c r="E12" s="924">
        <v>6916.87</v>
      </c>
      <c r="F12" s="872">
        <v>12390.86</v>
      </c>
      <c r="G12" s="939">
        <f t="shared" si="1"/>
        <v>33.599397260273967</v>
      </c>
    </row>
    <row r="13" spans="1:7" s="73" customFormat="1" ht="20.100000000000001" customHeight="1">
      <c r="A13" s="304">
        <v>25</v>
      </c>
      <c r="B13" s="903">
        <v>11360.95</v>
      </c>
      <c r="C13" s="915">
        <v>84.92</v>
      </c>
      <c r="D13" s="915">
        <v>4921.62</v>
      </c>
      <c r="E13" s="926">
        <v>6354.41</v>
      </c>
      <c r="F13" s="934">
        <v>11471.7</v>
      </c>
      <c r="G13" s="940">
        <v>31.125890410958906</v>
      </c>
    </row>
    <row r="14" spans="1:7" s="266" customFormat="1" ht="20.100000000000001" customHeight="1">
      <c r="A14" s="160">
        <v>25</v>
      </c>
      <c r="B14" s="904">
        <v>11360.95</v>
      </c>
      <c r="C14" s="916">
        <v>84.92</v>
      </c>
      <c r="D14" s="916">
        <v>4921.62</v>
      </c>
      <c r="E14" s="927">
        <v>6354.41</v>
      </c>
      <c r="F14" s="873">
        <v>11471.7</v>
      </c>
      <c r="G14" s="941">
        <v>31.125890410958906</v>
      </c>
    </row>
    <row r="15" spans="1:7" s="73" customFormat="1" ht="20.100000000000001" customHeight="1">
      <c r="A15" s="272">
        <v>26</v>
      </c>
      <c r="B15" s="905">
        <v>10748</v>
      </c>
      <c r="C15" s="917">
        <v>80.16</v>
      </c>
      <c r="D15" s="917">
        <v>4574.18</v>
      </c>
      <c r="E15" s="928">
        <v>6093.17</v>
      </c>
      <c r="F15" s="874">
        <v>10853</v>
      </c>
      <c r="G15" s="942">
        <v>29.4</v>
      </c>
    </row>
    <row r="16" spans="1:7" s="73" customFormat="1" ht="19.5" customHeight="1">
      <c r="A16" s="900">
        <v>27</v>
      </c>
      <c r="B16" s="906">
        <v>9968</v>
      </c>
      <c r="C16" s="918">
        <v>77.77</v>
      </c>
      <c r="D16" s="918">
        <v>5646.16</v>
      </c>
      <c r="E16" s="929">
        <v>5646.16</v>
      </c>
      <c r="F16" s="935">
        <v>10076</v>
      </c>
      <c r="G16" s="943">
        <v>27.3</v>
      </c>
    </row>
    <row r="17" spans="1:7" s="5" customFormat="1" ht="19.5" customHeight="1">
      <c r="A17" s="858">
        <v>28</v>
      </c>
      <c r="B17" s="907">
        <v>9545</v>
      </c>
      <c r="C17" s="919">
        <v>75.430000000000007</v>
      </c>
      <c r="D17" s="919">
        <v>3957.48</v>
      </c>
      <c r="E17" s="930">
        <v>5512.3</v>
      </c>
      <c r="F17" s="936">
        <v>9663.76</v>
      </c>
      <c r="G17" s="944">
        <v>26.079234972677597</v>
      </c>
    </row>
    <row r="18" spans="1:7" s="5" customFormat="1" ht="19.5" customHeight="1">
      <c r="A18" s="858">
        <v>29</v>
      </c>
      <c r="B18" s="907">
        <v>8896</v>
      </c>
      <c r="C18" s="919">
        <v>68.59</v>
      </c>
      <c r="D18" s="919">
        <v>3524.9</v>
      </c>
      <c r="E18" s="930">
        <v>5302.35</v>
      </c>
      <c r="F18" s="936">
        <v>9014</v>
      </c>
      <c r="G18" s="944">
        <v>24.372602739726027</v>
      </c>
    </row>
    <row r="19" spans="1:7" s="5" customFormat="1" ht="19.5" customHeight="1">
      <c r="A19" s="858">
        <v>30</v>
      </c>
      <c r="B19" s="907">
        <v>8577</v>
      </c>
      <c r="C19" s="919">
        <v>69.900000000000006</v>
      </c>
      <c r="D19" s="919">
        <v>3355.71</v>
      </c>
      <c r="E19" s="930">
        <v>5151</v>
      </c>
      <c r="F19" s="936">
        <v>8760</v>
      </c>
      <c r="G19" s="944">
        <v>23.5</v>
      </c>
    </row>
    <row r="20" spans="1:7" s="5" customFormat="1" ht="19.5" customHeight="1">
      <c r="A20" s="859" t="s">
        <v>167</v>
      </c>
      <c r="B20" s="908">
        <v>8192</v>
      </c>
      <c r="C20" s="920">
        <v>65.58</v>
      </c>
      <c r="D20" s="920">
        <v>2881.61</v>
      </c>
      <c r="E20" s="931">
        <v>5245.05</v>
      </c>
      <c r="F20" s="877">
        <v>8349</v>
      </c>
      <c r="G20" s="945">
        <v>22.4</v>
      </c>
    </row>
    <row r="21" spans="1:7" s="5" customFormat="1" ht="19.5" customHeight="1">
      <c r="A21" s="856">
        <v>2</v>
      </c>
      <c r="B21" s="909">
        <v>7799</v>
      </c>
      <c r="C21" s="921">
        <v>61.16</v>
      </c>
      <c r="D21" s="921">
        <v>2994.33</v>
      </c>
      <c r="E21" s="932">
        <v>4743.41</v>
      </c>
      <c r="F21" s="937">
        <v>7924</v>
      </c>
      <c r="G21" s="946">
        <v>21.3</v>
      </c>
    </row>
    <row r="22" spans="1:7" s="5" customFormat="1" ht="19.5" customHeight="1">
      <c r="A22" s="856">
        <v>3</v>
      </c>
      <c r="B22" s="909">
        <v>7499</v>
      </c>
      <c r="C22" s="921">
        <v>59.3</v>
      </c>
      <c r="D22" s="921">
        <v>2824.1</v>
      </c>
      <c r="E22" s="932">
        <v>4615.88</v>
      </c>
      <c r="F22" s="937">
        <v>7643</v>
      </c>
      <c r="G22" s="946">
        <v>20.5</v>
      </c>
    </row>
    <row r="23" spans="1:7" s="5" customFormat="1" ht="19.5" customHeight="1">
      <c r="A23" s="856">
        <v>4</v>
      </c>
      <c r="B23" s="909">
        <v>7004</v>
      </c>
      <c r="C23" s="921">
        <v>61.33</v>
      </c>
      <c r="D23" s="921">
        <v>2511.98</v>
      </c>
      <c r="E23" s="932">
        <v>4431.05</v>
      </c>
      <c r="F23" s="937">
        <v>7209</v>
      </c>
      <c r="G23" s="946">
        <v>19.2</v>
      </c>
    </row>
    <row r="24" spans="1:7" s="5" customFormat="1" ht="19.5" customHeight="1">
      <c r="A24" s="856">
        <v>5</v>
      </c>
      <c r="B24" s="910">
        <f>C24+D24+E24</f>
        <v>6531.86</v>
      </c>
      <c r="C24" s="921">
        <v>58.56</v>
      </c>
      <c r="D24" s="921">
        <v>2267.11</v>
      </c>
      <c r="E24" s="932">
        <v>4206.1899999999996</v>
      </c>
      <c r="F24" s="937">
        <v>6711</v>
      </c>
      <c r="G24" s="946">
        <f>B24/366</f>
        <v>17.846612021857922</v>
      </c>
    </row>
    <row r="25" spans="1:7" ht="19.5" customHeight="1">
      <c r="A25" s="860">
        <v>6</v>
      </c>
      <c r="B25" s="911">
        <f>C25+D25+E25</f>
        <v>6457.55</v>
      </c>
      <c r="C25" s="922">
        <v>58.85</v>
      </c>
      <c r="D25" s="922">
        <v>2187.4</v>
      </c>
      <c r="E25" s="933">
        <v>4211.3</v>
      </c>
      <c r="F25" s="938">
        <v>6577</v>
      </c>
      <c r="G25" s="947">
        <f>B25/365</f>
        <v>17.691917808219177</v>
      </c>
    </row>
    <row r="26" spans="1:7" ht="19.5" customHeight="1">
      <c r="A26" s="7"/>
      <c r="B26" s="3"/>
      <c r="C26" s="3"/>
      <c r="D26" s="3"/>
      <c r="E26" s="138" t="s">
        <v>292</v>
      </c>
      <c r="F26" s="138"/>
      <c r="G26" s="138"/>
    </row>
    <row r="27" spans="1:7" ht="15" customHeight="1">
      <c r="A27" s="3" t="s">
        <v>110</v>
      </c>
      <c r="B27" s="5"/>
      <c r="C27" s="5"/>
      <c r="D27" s="5"/>
      <c r="E27" s="5"/>
      <c r="F27" s="5"/>
      <c r="G27" s="5"/>
    </row>
    <row r="28" spans="1:7" ht="15" customHeight="1">
      <c r="A28" s="3" t="s">
        <v>112</v>
      </c>
      <c r="B28" s="5"/>
      <c r="C28" s="5"/>
      <c r="D28" s="5"/>
      <c r="E28" s="5"/>
      <c r="F28" s="5"/>
      <c r="G28" s="5"/>
    </row>
  </sheetData>
  <protectedRanges>
    <protectedRange sqref="A1:A14 B1:F5 G1 G3:G5" name="範囲1_5"/>
    <protectedRange sqref="B6:G14" name="範囲1_8"/>
    <protectedRange sqref="A15" name="範囲1_5_2"/>
    <protectedRange sqref="B15:G15" name="範囲1_8_1"/>
    <protectedRange sqref="B25:F25 A16:A25" name="範囲1_5_3"/>
    <protectedRange sqref="C16:F20 B16:B21 G16:G21" name="範囲1_8_2"/>
    <protectedRange sqref="C21:F21" name="範囲1_20_2"/>
    <protectedRange sqref="B22:B24 G22:G24" name="範囲1_8_2_1"/>
    <protectedRange sqref="C22:F24" name="範囲1_20_2_1"/>
  </protectedRanges>
  <mergeCells count="10">
    <mergeCell ref="A1:G1"/>
    <mergeCell ref="E2:G2"/>
    <mergeCell ref="B3:E3"/>
    <mergeCell ref="C4:D4"/>
    <mergeCell ref="E26:G26"/>
    <mergeCell ref="A3:A5"/>
    <mergeCell ref="G3:G5"/>
    <mergeCell ref="B4:B5"/>
    <mergeCell ref="E4:E5"/>
    <mergeCell ref="F4:F5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4"/>
  <sheetViews>
    <sheetView topLeftCell="A10" zoomScale="120" zoomScaleNormal="120" zoomScaleSheetLayoutView="100" workbookViewId="0">
      <selection activeCell="A23" sqref="A23:H23"/>
    </sheetView>
  </sheetViews>
  <sheetFormatPr defaultRowHeight="10.5"/>
  <cols>
    <col min="1" max="1" width="11.875" style="1" customWidth="1"/>
    <col min="2" max="2" width="11.125" style="1" customWidth="1"/>
    <col min="3" max="8" width="9.625" style="1" customWidth="1"/>
    <col min="9" max="9" width="8" style="1" customWidth="1"/>
    <col min="10" max="255" width="9" style="1" customWidth="1"/>
    <col min="256" max="256" width="14" style="1" customWidth="1"/>
    <col min="257" max="257" width="9" style="1" customWidth="1"/>
    <col min="258" max="259" width="8.25" style="1" customWidth="1"/>
    <col min="260" max="261" width="8" style="1" customWidth="1"/>
    <col min="262" max="262" width="8.375" style="1" customWidth="1"/>
    <col min="263" max="263" width="9.625" style="1" customWidth="1"/>
    <col min="264" max="265" width="8" style="1" customWidth="1"/>
    <col min="266" max="511" width="9" style="1" customWidth="1"/>
    <col min="512" max="512" width="14" style="1" customWidth="1"/>
    <col min="513" max="513" width="9" style="1" customWidth="1"/>
    <col min="514" max="515" width="8.25" style="1" customWidth="1"/>
    <col min="516" max="517" width="8" style="1" customWidth="1"/>
    <col min="518" max="518" width="8.375" style="1" customWidth="1"/>
    <col min="519" max="519" width="9.625" style="1" customWidth="1"/>
    <col min="520" max="521" width="8" style="1" customWidth="1"/>
    <col min="522" max="767" width="9" style="1" customWidth="1"/>
    <col min="768" max="768" width="14" style="1" customWidth="1"/>
    <col min="769" max="769" width="9" style="1" customWidth="1"/>
    <col min="770" max="771" width="8.25" style="1" customWidth="1"/>
    <col min="772" max="773" width="8" style="1" customWidth="1"/>
    <col min="774" max="774" width="8.375" style="1" customWidth="1"/>
    <col min="775" max="775" width="9.625" style="1" customWidth="1"/>
    <col min="776" max="777" width="8" style="1" customWidth="1"/>
    <col min="778" max="1023" width="9" style="1" customWidth="1"/>
    <col min="1024" max="1024" width="14" style="1" customWidth="1"/>
    <col min="1025" max="1025" width="9" style="1" customWidth="1"/>
    <col min="1026" max="1027" width="8.25" style="1" customWidth="1"/>
    <col min="1028" max="1029" width="8" style="1" customWidth="1"/>
    <col min="1030" max="1030" width="8.375" style="1" customWidth="1"/>
    <col min="1031" max="1031" width="9.625" style="1" customWidth="1"/>
    <col min="1032" max="1033" width="8" style="1" customWidth="1"/>
    <col min="1034" max="1279" width="9" style="1" customWidth="1"/>
    <col min="1280" max="1280" width="14" style="1" customWidth="1"/>
    <col min="1281" max="1281" width="9" style="1" customWidth="1"/>
    <col min="1282" max="1283" width="8.25" style="1" customWidth="1"/>
    <col min="1284" max="1285" width="8" style="1" customWidth="1"/>
    <col min="1286" max="1286" width="8.375" style="1" customWidth="1"/>
    <col min="1287" max="1287" width="9.625" style="1" customWidth="1"/>
    <col min="1288" max="1289" width="8" style="1" customWidth="1"/>
    <col min="1290" max="1535" width="9" style="1" customWidth="1"/>
    <col min="1536" max="1536" width="14" style="1" customWidth="1"/>
    <col min="1537" max="1537" width="9" style="1" customWidth="1"/>
    <col min="1538" max="1539" width="8.25" style="1" customWidth="1"/>
    <col min="1540" max="1541" width="8" style="1" customWidth="1"/>
    <col min="1542" max="1542" width="8.375" style="1" customWidth="1"/>
    <col min="1543" max="1543" width="9.625" style="1" customWidth="1"/>
    <col min="1544" max="1545" width="8" style="1" customWidth="1"/>
    <col min="1546" max="1791" width="9" style="1" customWidth="1"/>
    <col min="1792" max="1792" width="14" style="1" customWidth="1"/>
    <col min="1793" max="1793" width="9" style="1" customWidth="1"/>
    <col min="1794" max="1795" width="8.25" style="1" customWidth="1"/>
    <col min="1796" max="1797" width="8" style="1" customWidth="1"/>
    <col min="1798" max="1798" width="8.375" style="1" customWidth="1"/>
    <col min="1799" max="1799" width="9.625" style="1" customWidth="1"/>
    <col min="1800" max="1801" width="8" style="1" customWidth="1"/>
    <col min="1802" max="2047" width="9" style="1" customWidth="1"/>
    <col min="2048" max="2048" width="14" style="1" customWidth="1"/>
    <col min="2049" max="2049" width="9" style="1" customWidth="1"/>
    <col min="2050" max="2051" width="8.25" style="1" customWidth="1"/>
    <col min="2052" max="2053" width="8" style="1" customWidth="1"/>
    <col min="2054" max="2054" width="8.375" style="1" customWidth="1"/>
    <col min="2055" max="2055" width="9.625" style="1" customWidth="1"/>
    <col min="2056" max="2057" width="8" style="1" customWidth="1"/>
    <col min="2058" max="2303" width="9" style="1" customWidth="1"/>
    <col min="2304" max="2304" width="14" style="1" customWidth="1"/>
    <col min="2305" max="2305" width="9" style="1" customWidth="1"/>
    <col min="2306" max="2307" width="8.25" style="1" customWidth="1"/>
    <col min="2308" max="2309" width="8" style="1" customWidth="1"/>
    <col min="2310" max="2310" width="8.375" style="1" customWidth="1"/>
    <col min="2311" max="2311" width="9.625" style="1" customWidth="1"/>
    <col min="2312" max="2313" width="8" style="1" customWidth="1"/>
    <col min="2314" max="2559" width="9" style="1" customWidth="1"/>
    <col min="2560" max="2560" width="14" style="1" customWidth="1"/>
    <col min="2561" max="2561" width="9" style="1" customWidth="1"/>
    <col min="2562" max="2563" width="8.25" style="1" customWidth="1"/>
    <col min="2564" max="2565" width="8" style="1" customWidth="1"/>
    <col min="2566" max="2566" width="8.375" style="1" customWidth="1"/>
    <col min="2567" max="2567" width="9.625" style="1" customWidth="1"/>
    <col min="2568" max="2569" width="8" style="1" customWidth="1"/>
    <col min="2570" max="2815" width="9" style="1" customWidth="1"/>
    <col min="2816" max="2816" width="14" style="1" customWidth="1"/>
    <col min="2817" max="2817" width="9" style="1" customWidth="1"/>
    <col min="2818" max="2819" width="8.25" style="1" customWidth="1"/>
    <col min="2820" max="2821" width="8" style="1" customWidth="1"/>
    <col min="2822" max="2822" width="8.375" style="1" customWidth="1"/>
    <col min="2823" max="2823" width="9.625" style="1" customWidth="1"/>
    <col min="2824" max="2825" width="8" style="1" customWidth="1"/>
    <col min="2826" max="3071" width="9" style="1" customWidth="1"/>
    <col min="3072" max="3072" width="14" style="1" customWidth="1"/>
    <col min="3073" max="3073" width="9" style="1" customWidth="1"/>
    <col min="3074" max="3075" width="8.25" style="1" customWidth="1"/>
    <col min="3076" max="3077" width="8" style="1" customWidth="1"/>
    <col min="3078" max="3078" width="8.375" style="1" customWidth="1"/>
    <col min="3079" max="3079" width="9.625" style="1" customWidth="1"/>
    <col min="3080" max="3081" width="8" style="1" customWidth="1"/>
    <col min="3082" max="3327" width="9" style="1" customWidth="1"/>
    <col min="3328" max="3328" width="14" style="1" customWidth="1"/>
    <col min="3329" max="3329" width="9" style="1" customWidth="1"/>
    <col min="3330" max="3331" width="8.25" style="1" customWidth="1"/>
    <col min="3332" max="3333" width="8" style="1" customWidth="1"/>
    <col min="3334" max="3334" width="8.375" style="1" customWidth="1"/>
    <col min="3335" max="3335" width="9.625" style="1" customWidth="1"/>
    <col min="3336" max="3337" width="8" style="1" customWidth="1"/>
    <col min="3338" max="3583" width="9" style="1" customWidth="1"/>
    <col min="3584" max="3584" width="14" style="1" customWidth="1"/>
    <col min="3585" max="3585" width="9" style="1" customWidth="1"/>
    <col min="3586" max="3587" width="8.25" style="1" customWidth="1"/>
    <col min="3588" max="3589" width="8" style="1" customWidth="1"/>
    <col min="3590" max="3590" width="8.375" style="1" customWidth="1"/>
    <col min="3591" max="3591" width="9.625" style="1" customWidth="1"/>
    <col min="3592" max="3593" width="8" style="1" customWidth="1"/>
    <col min="3594" max="3839" width="9" style="1" customWidth="1"/>
    <col min="3840" max="3840" width="14" style="1" customWidth="1"/>
    <col min="3841" max="3841" width="9" style="1" customWidth="1"/>
    <col min="3842" max="3843" width="8.25" style="1" customWidth="1"/>
    <col min="3844" max="3845" width="8" style="1" customWidth="1"/>
    <col min="3846" max="3846" width="8.375" style="1" customWidth="1"/>
    <col min="3847" max="3847" width="9.625" style="1" customWidth="1"/>
    <col min="3848" max="3849" width="8" style="1" customWidth="1"/>
    <col min="3850" max="4095" width="9" style="1" customWidth="1"/>
    <col min="4096" max="4096" width="14" style="1" customWidth="1"/>
    <col min="4097" max="4097" width="9" style="1" customWidth="1"/>
    <col min="4098" max="4099" width="8.25" style="1" customWidth="1"/>
    <col min="4100" max="4101" width="8" style="1" customWidth="1"/>
    <col min="4102" max="4102" width="8.375" style="1" customWidth="1"/>
    <col min="4103" max="4103" width="9.625" style="1" customWidth="1"/>
    <col min="4104" max="4105" width="8" style="1" customWidth="1"/>
    <col min="4106" max="4351" width="9" style="1" customWidth="1"/>
    <col min="4352" max="4352" width="14" style="1" customWidth="1"/>
    <col min="4353" max="4353" width="9" style="1" customWidth="1"/>
    <col min="4354" max="4355" width="8.25" style="1" customWidth="1"/>
    <col min="4356" max="4357" width="8" style="1" customWidth="1"/>
    <col min="4358" max="4358" width="8.375" style="1" customWidth="1"/>
    <col min="4359" max="4359" width="9.625" style="1" customWidth="1"/>
    <col min="4360" max="4361" width="8" style="1" customWidth="1"/>
    <col min="4362" max="4607" width="9" style="1" customWidth="1"/>
    <col min="4608" max="4608" width="14" style="1" customWidth="1"/>
    <col min="4609" max="4609" width="9" style="1" customWidth="1"/>
    <col min="4610" max="4611" width="8.25" style="1" customWidth="1"/>
    <col min="4612" max="4613" width="8" style="1" customWidth="1"/>
    <col min="4614" max="4614" width="8.375" style="1" customWidth="1"/>
    <col min="4615" max="4615" width="9.625" style="1" customWidth="1"/>
    <col min="4616" max="4617" width="8" style="1" customWidth="1"/>
    <col min="4618" max="4863" width="9" style="1" customWidth="1"/>
    <col min="4864" max="4864" width="14" style="1" customWidth="1"/>
    <col min="4865" max="4865" width="9" style="1" customWidth="1"/>
    <col min="4866" max="4867" width="8.25" style="1" customWidth="1"/>
    <col min="4868" max="4869" width="8" style="1" customWidth="1"/>
    <col min="4870" max="4870" width="8.375" style="1" customWidth="1"/>
    <col min="4871" max="4871" width="9.625" style="1" customWidth="1"/>
    <col min="4872" max="4873" width="8" style="1" customWidth="1"/>
    <col min="4874" max="5119" width="9" style="1" customWidth="1"/>
    <col min="5120" max="5120" width="14" style="1" customWidth="1"/>
    <col min="5121" max="5121" width="9" style="1" customWidth="1"/>
    <col min="5122" max="5123" width="8.25" style="1" customWidth="1"/>
    <col min="5124" max="5125" width="8" style="1" customWidth="1"/>
    <col min="5126" max="5126" width="8.375" style="1" customWidth="1"/>
    <col min="5127" max="5127" width="9.625" style="1" customWidth="1"/>
    <col min="5128" max="5129" width="8" style="1" customWidth="1"/>
    <col min="5130" max="5375" width="9" style="1" customWidth="1"/>
    <col min="5376" max="5376" width="14" style="1" customWidth="1"/>
    <col min="5377" max="5377" width="9" style="1" customWidth="1"/>
    <col min="5378" max="5379" width="8.25" style="1" customWidth="1"/>
    <col min="5380" max="5381" width="8" style="1" customWidth="1"/>
    <col min="5382" max="5382" width="8.375" style="1" customWidth="1"/>
    <col min="5383" max="5383" width="9.625" style="1" customWidth="1"/>
    <col min="5384" max="5385" width="8" style="1" customWidth="1"/>
    <col min="5386" max="5631" width="9" style="1" customWidth="1"/>
    <col min="5632" max="5632" width="14" style="1" customWidth="1"/>
    <col min="5633" max="5633" width="9" style="1" customWidth="1"/>
    <col min="5634" max="5635" width="8.25" style="1" customWidth="1"/>
    <col min="5636" max="5637" width="8" style="1" customWidth="1"/>
    <col min="5638" max="5638" width="8.375" style="1" customWidth="1"/>
    <col min="5639" max="5639" width="9.625" style="1" customWidth="1"/>
    <col min="5640" max="5641" width="8" style="1" customWidth="1"/>
    <col min="5642" max="5887" width="9" style="1" customWidth="1"/>
    <col min="5888" max="5888" width="14" style="1" customWidth="1"/>
    <col min="5889" max="5889" width="9" style="1" customWidth="1"/>
    <col min="5890" max="5891" width="8.25" style="1" customWidth="1"/>
    <col min="5892" max="5893" width="8" style="1" customWidth="1"/>
    <col min="5894" max="5894" width="8.375" style="1" customWidth="1"/>
    <col min="5895" max="5895" width="9.625" style="1" customWidth="1"/>
    <col min="5896" max="5897" width="8" style="1" customWidth="1"/>
    <col min="5898" max="6143" width="9" style="1" customWidth="1"/>
    <col min="6144" max="6144" width="14" style="1" customWidth="1"/>
    <col min="6145" max="6145" width="9" style="1" customWidth="1"/>
    <col min="6146" max="6147" width="8.25" style="1" customWidth="1"/>
    <col min="6148" max="6149" width="8" style="1" customWidth="1"/>
    <col min="6150" max="6150" width="8.375" style="1" customWidth="1"/>
    <col min="6151" max="6151" width="9.625" style="1" customWidth="1"/>
    <col min="6152" max="6153" width="8" style="1" customWidth="1"/>
    <col min="6154" max="6399" width="9" style="1" customWidth="1"/>
    <col min="6400" max="6400" width="14" style="1" customWidth="1"/>
    <col min="6401" max="6401" width="9" style="1" customWidth="1"/>
    <col min="6402" max="6403" width="8.25" style="1" customWidth="1"/>
    <col min="6404" max="6405" width="8" style="1" customWidth="1"/>
    <col min="6406" max="6406" width="8.375" style="1" customWidth="1"/>
    <col min="6407" max="6407" width="9.625" style="1" customWidth="1"/>
    <col min="6408" max="6409" width="8" style="1" customWidth="1"/>
    <col min="6410" max="6655" width="9" style="1" customWidth="1"/>
    <col min="6656" max="6656" width="14" style="1" customWidth="1"/>
    <col min="6657" max="6657" width="9" style="1" customWidth="1"/>
    <col min="6658" max="6659" width="8.25" style="1" customWidth="1"/>
    <col min="6660" max="6661" width="8" style="1" customWidth="1"/>
    <col min="6662" max="6662" width="8.375" style="1" customWidth="1"/>
    <col min="6663" max="6663" width="9.625" style="1" customWidth="1"/>
    <col min="6664" max="6665" width="8" style="1" customWidth="1"/>
    <col min="6666" max="6911" width="9" style="1" customWidth="1"/>
    <col min="6912" max="6912" width="14" style="1" customWidth="1"/>
    <col min="6913" max="6913" width="9" style="1" customWidth="1"/>
    <col min="6914" max="6915" width="8.25" style="1" customWidth="1"/>
    <col min="6916" max="6917" width="8" style="1" customWidth="1"/>
    <col min="6918" max="6918" width="8.375" style="1" customWidth="1"/>
    <col min="6919" max="6919" width="9.625" style="1" customWidth="1"/>
    <col min="6920" max="6921" width="8" style="1" customWidth="1"/>
    <col min="6922" max="7167" width="9" style="1" customWidth="1"/>
    <col min="7168" max="7168" width="14" style="1" customWidth="1"/>
    <col min="7169" max="7169" width="9" style="1" customWidth="1"/>
    <col min="7170" max="7171" width="8.25" style="1" customWidth="1"/>
    <col min="7172" max="7173" width="8" style="1" customWidth="1"/>
    <col min="7174" max="7174" width="8.375" style="1" customWidth="1"/>
    <col min="7175" max="7175" width="9.625" style="1" customWidth="1"/>
    <col min="7176" max="7177" width="8" style="1" customWidth="1"/>
    <col min="7178" max="7423" width="9" style="1" customWidth="1"/>
    <col min="7424" max="7424" width="14" style="1" customWidth="1"/>
    <col min="7425" max="7425" width="9" style="1" customWidth="1"/>
    <col min="7426" max="7427" width="8.25" style="1" customWidth="1"/>
    <col min="7428" max="7429" width="8" style="1" customWidth="1"/>
    <col min="7430" max="7430" width="8.375" style="1" customWidth="1"/>
    <col min="7431" max="7431" width="9.625" style="1" customWidth="1"/>
    <col min="7432" max="7433" width="8" style="1" customWidth="1"/>
    <col min="7434" max="7679" width="9" style="1" customWidth="1"/>
    <col min="7680" max="7680" width="14" style="1" customWidth="1"/>
    <col min="7681" max="7681" width="9" style="1" customWidth="1"/>
    <col min="7682" max="7683" width="8.25" style="1" customWidth="1"/>
    <col min="7684" max="7685" width="8" style="1" customWidth="1"/>
    <col min="7686" max="7686" width="8.375" style="1" customWidth="1"/>
    <col min="7687" max="7687" width="9.625" style="1" customWidth="1"/>
    <col min="7688" max="7689" width="8" style="1" customWidth="1"/>
    <col min="7690" max="7935" width="9" style="1" customWidth="1"/>
    <col min="7936" max="7936" width="14" style="1" customWidth="1"/>
    <col min="7937" max="7937" width="9" style="1" customWidth="1"/>
    <col min="7938" max="7939" width="8.25" style="1" customWidth="1"/>
    <col min="7940" max="7941" width="8" style="1" customWidth="1"/>
    <col min="7942" max="7942" width="8.375" style="1" customWidth="1"/>
    <col min="7943" max="7943" width="9.625" style="1" customWidth="1"/>
    <col min="7944" max="7945" width="8" style="1" customWidth="1"/>
    <col min="7946" max="8191" width="9" style="1" customWidth="1"/>
    <col min="8192" max="8192" width="14" style="1" customWidth="1"/>
    <col min="8193" max="8193" width="9" style="1" customWidth="1"/>
    <col min="8194" max="8195" width="8.25" style="1" customWidth="1"/>
    <col min="8196" max="8197" width="8" style="1" customWidth="1"/>
    <col min="8198" max="8198" width="8.375" style="1" customWidth="1"/>
    <col min="8199" max="8199" width="9.625" style="1" customWidth="1"/>
    <col min="8200" max="8201" width="8" style="1" customWidth="1"/>
    <col min="8202" max="8447" width="9" style="1" customWidth="1"/>
    <col min="8448" max="8448" width="14" style="1" customWidth="1"/>
    <col min="8449" max="8449" width="9" style="1" customWidth="1"/>
    <col min="8450" max="8451" width="8.25" style="1" customWidth="1"/>
    <col min="8452" max="8453" width="8" style="1" customWidth="1"/>
    <col min="8454" max="8454" width="8.375" style="1" customWidth="1"/>
    <col min="8455" max="8455" width="9.625" style="1" customWidth="1"/>
    <col min="8456" max="8457" width="8" style="1" customWidth="1"/>
    <col min="8458" max="8703" width="9" style="1" customWidth="1"/>
    <col min="8704" max="8704" width="14" style="1" customWidth="1"/>
    <col min="8705" max="8705" width="9" style="1" customWidth="1"/>
    <col min="8706" max="8707" width="8.25" style="1" customWidth="1"/>
    <col min="8708" max="8709" width="8" style="1" customWidth="1"/>
    <col min="8710" max="8710" width="8.375" style="1" customWidth="1"/>
    <col min="8711" max="8711" width="9.625" style="1" customWidth="1"/>
    <col min="8712" max="8713" width="8" style="1" customWidth="1"/>
    <col min="8714" max="8959" width="9" style="1" customWidth="1"/>
    <col min="8960" max="8960" width="14" style="1" customWidth="1"/>
    <col min="8961" max="8961" width="9" style="1" customWidth="1"/>
    <col min="8962" max="8963" width="8.25" style="1" customWidth="1"/>
    <col min="8964" max="8965" width="8" style="1" customWidth="1"/>
    <col min="8966" max="8966" width="8.375" style="1" customWidth="1"/>
    <col min="8967" max="8967" width="9.625" style="1" customWidth="1"/>
    <col min="8968" max="8969" width="8" style="1" customWidth="1"/>
    <col min="8970" max="9215" width="9" style="1" customWidth="1"/>
    <col min="9216" max="9216" width="14" style="1" customWidth="1"/>
    <col min="9217" max="9217" width="9" style="1" customWidth="1"/>
    <col min="9218" max="9219" width="8.25" style="1" customWidth="1"/>
    <col min="9220" max="9221" width="8" style="1" customWidth="1"/>
    <col min="9222" max="9222" width="8.375" style="1" customWidth="1"/>
    <col min="9223" max="9223" width="9.625" style="1" customWidth="1"/>
    <col min="9224" max="9225" width="8" style="1" customWidth="1"/>
    <col min="9226" max="9471" width="9" style="1" customWidth="1"/>
    <col min="9472" max="9472" width="14" style="1" customWidth="1"/>
    <col min="9473" max="9473" width="9" style="1" customWidth="1"/>
    <col min="9474" max="9475" width="8.25" style="1" customWidth="1"/>
    <col min="9476" max="9477" width="8" style="1" customWidth="1"/>
    <col min="9478" max="9478" width="8.375" style="1" customWidth="1"/>
    <col min="9479" max="9479" width="9.625" style="1" customWidth="1"/>
    <col min="9480" max="9481" width="8" style="1" customWidth="1"/>
    <col min="9482" max="9727" width="9" style="1" customWidth="1"/>
    <col min="9728" max="9728" width="14" style="1" customWidth="1"/>
    <col min="9729" max="9729" width="9" style="1" customWidth="1"/>
    <col min="9730" max="9731" width="8.25" style="1" customWidth="1"/>
    <col min="9732" max="9733" width="8" style="1" customWidth="1"/>
    <col min="9734" max="9734" width="8.375" style="1" customWidth="1"/>
    <col min="9735" max="9735" width="9.625" style="1" customWidth="1"/>
    <col min="9736" max="9737" width="8" style="1" customWidth="1"/>
    <col min="9738" max="9983" width="9" style="1" customWidth="1"/>
    <col min="9984" max="9984" width="14" style="1" customWidth="1"/>
    <col min="9985" max="9985" width="9" style="1" customWidth="1"/>
    <col min="9986" max="9987" width="8.25" style="1" customWidth="1"/>
    <col min="9988" max="9989" width="8" style="1" customWidth="1"/>
    <col min="9990" max="9990" width="8.375" style="1" customWidth="1"/>
    <col min="9991" max="9991" width="9.625" style="1" customWidth="1"/>
    <col min="9992" max="9993" width="8" style="1" customWidth="1"/>
    <col min="9994" max="10239" width="9" style="1" customWidth="1"/>
    <col min="10240" max="10240" width="14" style="1" customWidth="1"/>
    <col min="10241" max="10241" width="9" style="1" customWidth="1"/>
    <col min="10242" max="10243" width="8.25" style="1" customWidth="1"/>
    <col min="10244" max="10245" width="8" style="1" customWidth="1"/>
    <col min="10246" max="10246" width="8.375" style="1" customWidth="1"/>
    <col min="10247" max="10247" width="9.625" style="1" customWidth="1"/>
    <col min="10248" max="10249" width="8" style="1" customWidth="1"/>
    <col min="10250" max="10495" width="9" style="1" customWidth="1"/>
    <col min="10496" max="10496" width="14" style="1" customWidth="1"/>
    <col min="10497" max="10497" width="9" style="1" customWidth="1"/>
    <col min="10498" max="10499" width="8.25" style="1" customWidth="1"/>
    <col min="10500" max="10501" width="8" style="1" customWidth="1"/>
    <col min="10502" max="10502" width="8.375" style="1" customWidth="1"/>
    <col min="10503" max="10503" width="9.625" style="1" customWidth="1"/>
    <col min="10504" max="10505" width="8" style="1" customWidth="1"/>
    <col min="10506" max="10751" width="9" style="1" customWidth="1"/>
    <col min="10752" max="10752" width="14" style="1" customWidth="1"/>
    <col min="10753" max="10753" width="9" style="1" customWidth="1"/>
    <col min="10754" max="10755" width="8.25" style="1" customWidth="1"/>
    <col min="10756" max="10757" width="8" style="1" customWidth="1"/>
    <col min="10758" max="10758" width="8.375" style="1" customWidth="1"/>
    <col min="10759" max="10759" width="9.625" style="1" customWidth="1"/>
    <col min="10760" max="10761" width="8" style="1" customWidth="1"/>
    <col min="10762" max="11007" width="9" style="1" customWidth="1"/>
    <col min="11008" max="11008" width="14" style="1" customWidth="1"/>
    <col min="11009" max="11009" width="9" style="1" customWidth="1"/>
    <col min="11010" max="11011" width="8.25" style="1" customWidth="1"/>
    <col min="11012" max="11013" width="8" style="1" customWidth="1"/>
    <col min="11014" max="11014" width="8.375" style="1" customWidth="1"/>
    <col min="11015" max="11015" width="9.625" style="1" customWidth="1"/>
    <col min="11016" max="11017" width="8" style="1" customWidth="1"/>
    <col min="11018" max="11263" width="9" style="1" customWidth="1"/>
    <col min="11264" max="11264" width="14" style="1" customWidth="1"/>
    <col min="11265" max="11265" width="9" style="1" customWidth="1"/>
    <col min="11266" max="11267" width="8.25" style="1" customWidth="1"/>
    <col min="11268" max="11269" width="8" style="1" customWidth="1"/>
    <col min="11270" max="11270" width="8.375" style="1" customWidth="1"/>
    <col min="11271" max="11271" width="9.625" style="1" customWidth="1"/>
    <col min="11272" max="11273" width="8" style="1" customWidth="1"/>
    <col min="11274" max="11519" width="9" style="1" customWidth="1"/>
    <col min="11520" max="11520" width="14" style="1" customWidth="1"/>
    <col min="11521" max="11521" width="9" style="1" customWidth="1"/>
    <col min="11522" max="11523" width="8.25" style="1" customWidth="1"/>
    <col min="11524" max="11525" width="8" style="1" customWidth="1"/>
    <col min="11526" max="11526" width="8.375" style="1" customWidth="1"/>
    <col min="11527" max="11527" width="9.625" style="1" customWidth="1"/>
    <col min="11528" max="11529" width="8" style="1" customWidth="1"/>
    <col min="11530" max="11775" width="9" style="1" customWidth="1"/>
    <col min="11776" max="11776" width="14" style="1" customWidth="1"/>
    <col min="11777" max="11777" width="9" style="1" customWidth="1"/>
    <col min="11778" max="11779" width="8.25" style="1" customWidth="1"/>
    <col min="11780" max="11781" width="8" style="1" customWidth="1"/>
    <col min="11782" max="11782" width="8.375" style="1" customWidth="1"/>
    <col min="11783" max="11783" width="9.625" style="1" customWidth="1"/>
    <col min="11784" max="11785" width="8" style="1" customWidth="1"/>
    <col min="11786" max="12031" width="9" style="1" customWidth="1"/>
    <col min="12032" max="12032" width="14" style="1" customWidth="1"/>
    <col min="12033" max="12033" width="9" style="1" customWidth="1"/>
    <col min="12034" max="12035" width="8.25" style="1" customWidth="1"/>
    <col min="12036" max="12037" width="8" style="1" customWidth="1"/>
    <col min="12038" max="12038" width="8.375" style="1" customWidth="1"/>
    <col min="12039" max="12039" width="9.625" style="1" customWidth="1"/>
    <col min="12040" max="12041" width="8" style="1" customWidth="1"/>
    <col min="12042" max="12287" width="9" style="1" customWidth="1"/>
    <col min="12288" max="12288" width="14" style="1" customWidth="1"/>
    <col min="12289" max="12289" width="9" style="1" customWidth="1"/>
    <col min="12290" max="12291" width="8.25" style="1" customWidth="1"/>
    <col min="12292" max="12293" width="8" style="1" customWidth="1"/>
    <col min="12294" max="12294" width="8.375" style="1" customWidth="1"/>
    <col min="12295" max="12295" width="9.625" style="1" customWidth="1"/>
    <col min="12296" max="12297" width="8" style="1" customWidth="1"/>
    <col min="12298" max="12543" width="9" style="1" customWidth="1"/>
    <col min="12544" max="12544" width="14" style="1" customWidth="1"/>
    <col min="12545" max="12545" width="9" style="1" customWidth="1"/>
    <col min="12546" max="12547" width="8.25" style="1" customWidth="1"/>
    <col min="12548" max="12549" width="8" style="1" customWidth="1"/>
    <col min="12550" max="12550" width="8.375" style="1" customWidth="1"/>
    <col min="12551" max="12551" width="9.625" style="1" customWidth="1"/>
    <col min="12552" max="12553" width="8" style="1" customWidth="1"/>
    <col min="12554" max="12799" width="9" style="1" customWidth="1"/>
    <col min="12800" max="12800" width="14" style="1" customWidth="1"/>
    <col min="12801" max="12801" width="9" style="1" customWidth="1"/>
    <col min="12802" max="12803" width="8.25" style="1" customWidth="1"/>
    <col min="12804" max="12805" width="8" style="1" customWidth="1"/>
    <col min="12806" max="12806" width="8.375" style="1" customWidth="1"/>
    <col min="12807" max="12807" width="9.625" style="1" customWidth="1"/>
    <col min="12808" max="12809" width="8" style="1" customWidth="1"/>
    <col min="12810" max="13055" width="9" style="1" customWidth="1"/>
    <col min="13056" max="13056" width="14" style="1" customWidth="1"/>
    <col min="13057" max="13057" width="9" style="1" customWidth="1"/>
    <col min="13058" max="13059" width="8.25" style="1" customWidth="1"/>
    <col min="13060" max="13061" width="8" style="1" customWidth="1"/>
    <col min="13062" max="13062" width="8.375" style="1" customWidth="1"/>
    <col min="13063" max="13063" width="9.625" style="1" customWidth="1"/>
    <col min="13064" max="13065" width="8" style="1" customWidth="1"/>
    <col min="13066" max="13311" width="9" style="1" customWidth="1"/>
    <col min="13312" max="13312" width="14" style="1" customWidth="1"/>
    <col min="13313" max="13313" width="9" style="1" customWidth="1"/>
    <col min="13314" max="13315" width="8.25" style="1" customWidth="1"/>
    <col min="13316" max="13317" width="8" style="1" customWidth="1"/>
    <col min="13318" max="13318" width="8.375" style="1" customWidth="1"/>
    <col min="13319" max="13319" width="9.625" style="1" customWidth="1"/>
    <col min="13320" max="13321" width="8" style="1" customWidth="1"/>
    <col min="13322" max="13567" width="9" style="1" customWidth="1"/>
    <col min="13568" max="13568" width="14" style="1" customWidth="1"/>
    <col min="13569" max="13569" width="9" style="1" customWidth="1"/>
    <col min="13570" max="13571" width="8.25" style="1" customWidth="1"/>
    <col min="13572" max="13573" width="8" style="1" customWidth="1"/>
    <col min="13574" max="13574" width="8.375" style="1" customWidth="1"/>
    <col min="13575" max="13575" width="9.625" style="1" customWidth="1"/>
    <col min="13576" max="13577" width="8" style="1" customWidth="1"/>
    <col min="13578" max="13823" width="9" style="1" customWidth="1"/>
    <col min="13824" max="13824" width="14" style="1" customWidth="1"/>
    <col min="13825" max="13825" width="9" style="1" customWidth="1"/>
    <col min="13826" max="13827" width="8.25" style="1" customWidth="1"/>
    <col min="13828" max="13829" width="8" style="1" customWidth="1"/>
    <col min="13830" max="13830" width="8.375" style="1" customWidth="1"/>
    <col min="13831" max="13831" width="9.625" style="1" customWidth="1"/>
    <col min="13832" max="13833" width="8" style="1" customWidth="1"/>
    <col min="13834" max="14079" width="9" style="1" customWidth="1"/>
    <col min="14080" max="14080" width="14" style="1" customWidth="1"/>
    <col min="14081" max="14081" width="9" style="1" customWidth="1"/>
    <col min="14082" max="14083" width="8.25" style="1" customWidth="1"/>
    <col min="14084" max="14085" width="8" style="1" customWidth="1"/>
    <col min="14086" max="14086" width="8.375" style="1" customWidth="1"/>
    <col min="14087" max="14087" width="9.625" style="1" customWidth="1"/>
    <col min="14088" max="14089" width="8" style="1" customWidth="1"/>
    <col min="14090" max="14335" width="9" style="1" customWidth="1"/>
    <col min="14336" max="14336" width="14" style="1" customWidth="1"/>
    <col min="14337" max="14337" width="9" style="1" customWidth="1"/>
    <col min="14338" max="14339" width="8.25" style="1" customWidth="1"/>
    <col min="14340" max="14341" width="8" style="1" customWidth="1"/>
    <col min="14342" max="14342" width="8.375" style="1" customWidth="1"/>
    <col min="14343" max="14343" width="9.625" style="1" customWidth="1"/>
    <col min="14344" max="14345" width="8" style="1" customWidth="1"/>
    <col min="14346" max="14591" width="9" style="1" customWidth="1"/>
    <col min="14592" max="14592" width="14" style="1" customWidth="1"/>
    <col min="14593" max="14593" width="9" style="1" customWidth="1"/>
    <col min="14594" max="14595" width="8.25" style="1" customWidth="1"/>
    <col min="14596" max="14597" width="8" style="1" customWidth="1"/>
    <col min="14598" max="14598" width="8.375" style="1" customWidth="1"/>
    <col min="14599" max="14599" width="9.625" style="1" customWidth="1"/>
    <col min="14600" max="14601" width="8" style="1" customWidth="1"/>
    <col min="14602" max="14847" width="9" style="1" customWidth="1"/>
    <col min="14848" max="14848" width="14" style="1" customWidth="1"/>
    <col min="14849" max="14849" width="9" style="1" customWidth="1"/>
    <col min="14850" max="14851" width="8.25" style="1" customWidth="1"/>
    <col min="14852" max="14853" width="8" style="1" customWidth="1"/>
    <col min="14854" max="14854" width="8.375" style="1" customWidth="1"/>
    <col min="14855" max="14855" width="9.625" style="1" customWidth="1"/>
    <col min="14856" max="14857" width="8" style="1" customWidth="1"/>
    <col min="14858" max="15103" width="9" style="1" customWidth="1"/>
    <col min="15104" max="15104" width="14" style="1" customWidth="1"/>
    <col min="15105" max="15105" width="9" style="1" customWidth="1"/>
    <col min="15106" max="15107" width="8.25" style="1" customWidth="1"/>
    <col min="15108" max="15109" width="8" style="1" customWidth="1"/>
    <col min="15110" max="15110" width="8.375" style="1" customWidth="1"/>
    <col min="15111" max="15111" width="9.625" style="1" customWidth="1"/>
    <col min="15112" max="15113" width="8" style="1" customWidth="1"/>
    <col min="15114" max="15359" width="9" style="1" customWidth="1"/>
    <col min="15360" max="15360" width="14" style="1" customWidth="1"/>
    <col min="15361" max="15361" width="9" style="1" customWidth="1"/>
    <col min="15362" max="15363" width="8.25" style="1" customWidth="1"/>
    <col min="15364" max="15365" width="8" style="1" customWidth="1"/>
    <col min="15366" max="15366" width="8.375" style="1" customWidth="1"/>
    <col min="15367" max="15367" width="9.625" style="1" customWidth="1"/>
    <col min="15368" max="15369" width="8" style="1" customWidth="1"/>
    <col min="15370" max="15615" width="9" style="1" customWidth="1"/>
    <col min="15616" max="15616" width="14" style="1" customWidth="1"/>
    <col min="15617" max="15617" width="9" style="1" customWidth="1"/>
    <col min="15618" max="15619" width="8.25" style="1" customWidth="1"/>
    <col min="15620" max="15621" width="8" style="1" customWidth="1"/>
    <col min="15622" max="15622" width="8.375" style="1" customWidth="1"/>
    <col min="15623" max="15623" width="9.625" style="1" customWidth="1"/>
    <col min="15624" max="15625" width="8" style="1" customWidth="1"/>
    <col min="15626" max="15871" width="9" style="1" customWidth="1"/>
    <col min="15872" max="15872" width="14" style="1" customWidth="1"/>
    <col min="15873" max="15873" width="9" style="1" customWidth="1"/>
    <col min="15874" max="15875" width="8.25" style="1" customWidth="1"/>
    <col min="15876" max="15877" width="8" style="1" customWidth="1"/>
    <col min="15878" max="15878" width="8.375" style="1" customWidth="1"/>
    <col min="15879" max="15879" width="9.625" style="1" customWidth="1"/>
    <col min="15880" max="15881" width="8" style="1" customWidth="1"/>
    <col min="15882" max="16127" width="9" style="1" customWidth="1"/>
    <col min="16128" max="16128" width="14" style="1" customWidth="1"/>
    <col min="16129" max="16129" width="9" style="1" customWidth="1"/>
    <col min="16130" max="16131" width="8.25" style="1" customWidth="1"/>
    <col min="16132" max="16133" width="8" style="1" customWidth="1"/>
    <col min="16134" max="16134" width="8.375" style="1" customWidth="1"/>
    <col min="16135" max="16135" width="9.625" style="1" customWidth="1"/>
    <col min="16136" max="16137" width="8" style="1" customWidth="1"/>
    <col min="16138" max="16384" width="9" style="1" customWidth="1"/>
  </cols>
  <sheetData>
    <row r="1" spans="1:10" ht="20.100000000000001" customHeight="1">
      <c r="A1" s="6" t="s">
        <v>94</v>
      </c>
      <c r="B1" s="6"/>
      <c r="C1" s="6"/>
      <c r="D1" s="6"/>
      <c r="E1" s="6"/>
      <c r="F1" s="6"/>
      <c r="G1" s="6"/>
      <c r="H1" s="6"/>
    </row>
    <row r="2" spans="1:10" s="73" customFormat="1" ht="15" customHeight="1">
      <c r="A2" s="399" t="s">
        <v>297</v>
      </c>
      <c r="B2" s="399"/>
      <c r="C2" s="3"/>
      <c r="D2" s="3"/>
      <c r="E2" s="3"/>
      <c r="F2" s="3"/>
      <c r="G2" s="140" t="s">
        <v>127</v>
      </c>
      <c r="H2" s="140"/>
      <c r="I2" s="5"/>
    </row>
    <row r="3" spans="1:10" ht="24.95" customHeight="1">
      <c r="A3" s="8" t="s">
        <v>55</v>
      </c>
      <c r="B3" s="361" t="s">
        <v>77</v>
      </c>
      <c r="C3" s="476"/>
      <c r="D3" s="964"/>
      <c r="E3" s="81" t="s">
        <v>4</v>
      </c>
      <c r="F3" s="81"/>
      <c r="G3" s="81" t="s">
        <v>72</v>
      </c>
      <c r="H3" s="205"/>
      <c r="I3" s="218"/>
      <c r="J3" s="218"/>
    </row>
    <row r="4" spans="1:10" ht="24.95" customHeight="1">
      <c r="A4" s="948"/>
      <c r="B4" s="950"/>
      <c r="C4" s="183" t="s">
        <v>24</v>
      </c>
      <c r="D4" s="183" t="s">
        <v>85</v>
      </c>
      <c r="E4" s="183" t="s">
        <v>24</v>
      </c>
      <c r="F4" s="183" t="s">
        <v>85</v>
      </c>
      <c r="G4" s="183" t="s">
        <v>24</v>
      </c>
      <c r="H4" s="206" t="s">
        <v>85</v>
      </c>
      <c r="I4" s="218"/>
      <c r="J4" s="218"/>
    </row>
    <row r="5" spans="1:10" s="73" customFormat="1" ht="20.100000000000001" customHeight="1">
      <c r="A5" s="159" t="s">
        <v>267</v>
      </c>
      <c r="B5" s="951">
        <f t="shared" ref="B5:B14" si="0">C5+D5</f>
        <v>791</v>
      </c>
      <c r="C5" s="960">
        <f t="shared" ref="C5:D14" si="1">E5+G5</f>
        <v>705</v>
      </c>
      <c r="D5" s="51">
        <f t="shared" si="1"/>
        <v>86</v>
      </c>
      <c r="E5" s="960">
        <v>696</v>
      </c>
      <c r="F5" s="51">
        <v>86</v>
      </c>
      <c r="G5" s="51">
        <v>9</v>
      </c>
      <c r="H5" s="972">
        <v>0</v>
      </c>
      <c r="I5" s="5"/>
      <c r="J5" s="5"/>
    </row>
    <row r="6" spans="1:10" s="73" customFormat="1" ht="20.100000000000001" customHeight="1">
      <c r="A6" s="949">
        <v>19</v>
      </c>
      <c r="B6" s="951">
        <f t="shared" si="0"/>
        <v>803</v>
      </c>
      <c r="C6" s="960">
        <f t="shared" si="1"/>
        <v>700</v>
      </c>
      <c r="D6" s="51">
        <f t="shared" si="1"/>
        <v>103</v>
      </c>
      <c r="E6" s="960">
        <v>691</v>
      </c>
      <c r="F6" s="51">
        <v>101</v>
      </c>
      <c r="G6" s="51">
        <v>9</v>
      </c>
      <c r="H6" s="972">
        <v>2</v>
      </c>
      <c r="I6" s="5"/>
      <c r="J6" s="5"/>
    </row>
    <row r="7" spans="1:10" s="73" customFormat="1" ht="20.100000000000001" customHeight="1">
      <c r="A7" s="949">
        <v>20</v>
      </c>
      <c r="B7" s="951">
        <f t="shared" si="0"/>
        <v>857</v>
      </c>
      <c r="C7" s="960">
        <f t="shared" si="1"/>
        <v>750</v>
      </c>
      <c r="D7" s="51">
        <f t="shared" si="1"/>
        <v>107</v>
      </c>
      <c r="E7" s="960">
        <v>742</v>
      </c>
      <c r="F7" s="51">
        <v>105</v>
      </c>
      <c r="G7" s="51">
        <v>8</v>
      </c>
      <c r="H7" s="972">
        <v>2</v>
      </c>
      <c r="I7" s="5"/>
      <c r="J7" s="5"/>
    </row>
    <row r="8" spans="1:10" s="73" customFormat="1" ht="20.100000000000001" customHeight="1">
      <c r="A8" s="949">
        <v>21</v>
      </c>
      <c r="B8" s="951">
        <f t="shared" si="0"/>
        <v>848</v>
      </c>
      <c r="C8" s="960">
        <f t="shared" si="1"/>
        <v>773</v>
      </c>
      <c r="D8" s="51">
        <f t="shared" si="1"/>
        <v>75</v>
      </c>
      <c r="E8" s="960">
        <v>763</v>
      </c>
      <c r="F8" s="51">
        <v>74</v>
      </c>
      <c r="G8" s="51">
        <v>10</v>
      </c>
      <c r="H8" s="972">
        <v>1</v>
      </c>
      <c r="I8" s="5"/>
      <c r="J8" s="5"/>
    </row>
    <row r="9" spans="1:10" s="73" customFormat="1" ht="20.100000000000001" customHeight="1">
      <c r="A9" s="949">
        <v>22</v>
      </c>
      <c r="B9" s="951">
        <f t="shared" si="0"/>
        <v>874</v>
      </c>
      <c r="C9" s="960">
        <f t="shared" si="1"/>
        <v>791</v>
      </c>
      <c r="D9" s="51">
        <f t="shared" si="1"/>
        <v>83</v>
      </c>
      <c r="E9" s="960">
        <v>782</v>
      </c>
      <c r="F9" s="51">
        <v>83</v>
      </c>
      <c r="G9" s="51">
        <v>9</v>
      </c>
      <c r="H9" s="972">
        <v>0</v>
      </c>
      <c r="I9" s="5"/>
      <c r="J9" s="5"/>
    </row>
    <row r="10" spans="1:10" s="73" customFormat="1" ht="20.100000000000001" customHeight="1">
      <c r="A10" s="949">
        <v>23</v>
      </c>
      <c r="B10" s="951">
        <f t="shared" si="0"/>
        <v>915</v>
      </c>
      <c r="C10" s="960">
        <f t="shared" si="1"/>
        <v>809</v>
      </c>
      <c r="D10" s="51">
        <f t="shared" si="1"/>
        <v>106</v>
      </c>
      <c r="E10" s="960">
        <v>806</v>
      </c>
      <c r="F10" s="51">
        <v>106</v>
      </c>
      <c r="G10" s="51">
        <v>3</v>
      </c>
      <c r="H10" s="972">
        <v>0</v>
      </c>
      <c r="I10" s="5"/>
      <c r="J10" s="5"/>
    </row>
    <row r="11" spans="1:10" s="73" customFormat="1" ht="20.100000000000001" customHeight="1">
      <c r="A11" s="949">
        <v>24</v>
      </c>
      <c r="B11" s="951">
        <f t="shared" si="0"/>
        <v>893</v>
      </c>
      <c r="C11" s="960">
        <f t="shared" si="1"/>
        <v>784</v>
      </c>
      <c r="D11" s="51">
        <f t="shared" si="1"/>
        <v>109</v>
      </c>
      <c r="E11" s="960">
        <v>776</v>
      </c>
      <c r="F11" s="51">
        <v>109</v>
      </c>
      <c r="G11" s="51">
        <v>8</v>
      </c>
      <c r="H11" s="972">
        <v>0</v>
      </c>
      <c r="I11" s="5"/>
      <c r="J11" s="5"/>
    </row>
    <row r="12" spans="1:10" s="73" customFormat="1" ht="20.100000000000001" customHeight="1">
      <c r="A12" s="949">
        <v>25</v>
      </c>
      <c r="B12" s="952">
        <f t="shared" si="0"/>
        <v>920</v>
      </c>
      <c r="C12" s="690">
        <f t="shared" si="1"/>
        <v>825</v>
      </c>
      <c r="D12" s="704">
        <f t="shared" si="1"/>
        <v>95</v>
      </c>
      <c r="E12" s="690">
        <v>821</v>
      </c>
      <c r="F12" s="704">
        <v>95</v>
      </c>
      <c r="G12" s="704">
        <v>4</v>
      </c>
      <c r="H12" s="973">
        <v>0</v>
      </c>
      <c r="I12" s="5"/>
      <c r="J12" s="5"/>
    </row>
    <row r="13" spans="1:10" s="73" customFormat="1" ht="20.100000000000001" customHeight="1">
      <c r="A13" s="949">
        <v>26</v>
      </c>
      <c r="B13" s="756">
        <f t="shared" si="0"/>
        <v>935</v>
      </c>
      <c r="C13" s="960">
        <f t="shared" si="1"/>
        <v>811</v>
      </c>
      <c r="D13" s="965">
        <f t="shared" si="1"/>
        <v>124</v>
      </c>
      <c r="E13" s="969">
        <v>810</v>
      </c>
      <c r="F13" s="51">
        <v>124</v>
      </c>
      <c r="G13" s="51">
        <v>1</v>
      </c>
      <c r="H13" s="974">
        <v>0</v>
      </c>
      <c r="I13" s="5"/>
      <c r="J13" s="5"/>
    </row>
    <row r="14" spans="1:10" s="73" customFormat="1" ht="20.100000000000001" customHeight="1">
      <c r="A14" s="160">
        <v>27</v>
      </c>
      <c r="B14" s="953">
        <f t="shared" si="0"/>
        <v>1010</v>
      </c>
      <c r="C14" s="690">
        <f t="shared" si="1"/>
        <v>888</v>
      </c>
      <c r="D14" s="966">
        <f t="shared" si="1"/>
        <v>122</v>
      </c>
      <c r="E14" s="970">
        <v>883</v>
      </c>
      <c r="F14" s="704">
        <v>121</v>
      </c>
      <c r="G14" s="704">
        <v>5</v>
      </c>
      <c r="H14" s="973">
        <v>1</v>
      </c>
      <c r="I14" s="5"/>
      <c r="J14" s="5"/>
    </row>
    <row r="15" spans="1:10" s="73" customFormat="1" ht="20.100000000000001" customHeight="1">
      <c r="A15" s="560">
        <v>28</v>
      </c>
      <c r="B15" s="954">
        <v>1016</v>
      </c>
      <c r="C15" s="961">
        <v>900</v>
      </c>
      <c r="D15" s="965">
        <v>116</v>
      </c>
      <c r="E15" s="969">
        <v>897</v>
      </c>
      <c r="F15" s="971">
        <v>112</v>
      </c>
      <c r="G15" s="971">
        <v>3</v>
      </c>
      <c r="H15" s="975">
        <v>4</v>
      </c>
      <c r="I15" s="5"/>
      <c r="J15" s="5"/>
    </row>
    <row r="16" spans="1:10" s="73" customFormat="1" ht="20.100000000000001" customHeight="1">
      <c r="A16" s="560">
        <v>29</v>
      </c>
      <c r="B16" s="954">
        <v>935</v>
      </c>
      <c r="C16" s="961">
        <v>826</v>
      </c>
      <c r="D16" s="965">
        <v>109</v>
      </c>
      <c r="E16" s="969">
        <v>820</v>
      </c>
      <c r="F16" s="971">
        <v>108</v>
      </c>
      <c r="G16" s="971">
        <v>6</v>
      </c>
      <c r="H16" s="975">
        <v>1</v>
      </c>
      <c r="I16" s="5"/>
      <c r="J16" s="5"/>
    </row>
    <row r="17" spans="1:10" s="73" customFormat="1" ht="20.100000000000001" customHeight="1">
      <c r="A17" s="560">
        <v>30</v>
      </c>
      <c r="B17" s="954">
        <v>915</v>
      </c>
      <c r="C17" s="961">
        <v>810</v>
      </c>
      <c r="D17" s="965">
        <v>105</v>
      </c>
      <c r="E17" s="969">
        <v>806</v>
      </c>
      <c r="F17" s="971">
        <v>105</v>
      </c>
      <c r="G17" s="971">
        <v>4</v>
      </c>
      <c r="H17" s="975">
        <v>0</v>
      </c>
      <c r="I17" s="5"/>
      <c r="J17" s="5"/>
    </row>
    <row r="18" spans="1:10" s="73" customFormat="1" ht="20.100000000000001" customHeight="1">
      <c r="A18" s="560" t="s">
        <v>167</v>
      </c>
      <c r="B18" s="954">
        <v>987</v>
      </c>
      <c r="C18" s="961">
        <v>873</v>
      </c>
      <c r="D18" s="965">
        <v>114</v>
      </c>
      <c r="E18" s="969">
        <v>870</v>
      </c>
      <c r="F18" s="971">
        <v>114</v>
      </c>
      <c r="G18" s="971">
        <v>3</v>
      </c>
      <c r="H18" s="975">
        <v>0</v>
      </c>
      <c r="I18" s="5"/>
      <c r="J18" s="5"/>
    </row>
    <row r="19" spans="1:10" s="73" customFormat="1" ht="20.100000000000001" customHeight="1">
      <c r="A19" s="312">
        <v>2</v>
      </c>
      <c r="B19" s="955">
        <v>945</v>
      </c>
      <c r="C19" s="695">
        <v>838</v>
      </c>
      <c r="D19" s="709">
        <v>107</v>
      </c>
      <c r="E19" s="695">
        <v>835</v>
      </c>
      <c r="F19" s="709">
        <v>107</v>
      </c>
      <c r="G19" s="709">
        <v>3</v>
      </c>
      <c r="H19" s="976">
        <v>0</v>
      </c>
      <c r="I19" s="5"/>
      <c r="J19" s="5"/>
    </row>
    <row r="20" spans="1:10" s="73" customFormat="1" ht="20.100000000000001" customHeight="1">
      <c r="A20" s="312">
        <v>3</v>
      </c>
      <c r="B20" s="956">
        <v>1058</v>
      </c>
      <c r="C20" s="696">
        <v>924</v>
      </c>
      <c r="D20" s="710">
        <v>134</v>
      </c>
      <c r="E20" s="696">
        <v>923</v>
      </c>
      <c r="F20" s="710">
        <v>134</v>
      </c>
      <c r="G20" s="710">
        <v>1</v>
      </c>
      <c r="H20" s="976">
        <v>0</v>
      </c>
      <c r="I20" s="5"/>
      <c r="J20" s="5"/>
    </row>
    <row r="21" spans="1:10" s="73" customFormat="1" ht="20.100000000000001" customHeight="1">
      <c r="A21" s="304">
        <v>4</v>
      </c>
      <c r="B21" s="957">
        <v>1156</v>
      </c>
      <c r="C21" s="962">
        <v>976</v>
      </c>
      <c r="D21" s="967">
        <v>180</v>
      </c>
      <c r="E21" s="962">
        <v>974</v>
      </c>
      <c r="F21" s="967">
        <v>180</v>
      </c>
      <c r="G21" s="967">
        <v>2</v>
      </c>
      <c r="H21" s="977">
        <v>0</v>
      </c>
      <c r="I21" s="5"/>
      <c r="J21" s="5"/>
    </row>
    <row r="22" spans="1:10" s="73" customFormat="1" ht="20.100000000000001" customHeight="1">
      <c r="A22" s="160">
        <v>5</v>
      </c>
      <c r="B22" s="958">
        <v>1063</v>
      </c>
      <c r="C22" s="690">
        <v>903</v>
      </c>
      <c r="D22" s="704">
        <v>160</v>
      </c>
      <c r="E22" s="690">
        <v>899</v>
      </c>
      <c r="F22" s="704">
        <v>159</v>
      </c>
      <c r="G22" s="704">
        <v>4</v>
      </c>
      <c r="H22" s="973">
        <v>1</v>
      </c>
      <c r="I22" s="5"/>
      <c r="J22" s="5"/>
    </row>
    <row r="23" spans="1:10" s="73" customFormat="1" ht="20.100000000000001" customHeight="1">
      <c r="A23" s="386">
        <v>6</v>
      </c>
      <c r="B23" s="959">
        <v>1095</v>
      </c>
      <c r="C23" s="963">
        <v>938</v>
      </c>
      <c r="D23" s="968">
        <v>157</v>
      </c>
      <c r="E23" s="963">
        <v>932</v>
      </c>
      <c r="F23" s="968">
        <v>157</v>
      </c>
      <c r="G23" s="968">
        <v>6</v>
      </c>
      <c r="H23" s="978">
        <v>0</v>
      </c>
      <c r="I23" s="5"/>
      <c r="J23" s="5"/>
    </row>
    <row r="24" spans="1:10" s="72" customFormat="1" ht="15" customHeight="1">
      <c r="A24" s="7"/>
      <c r="B24" s="3"/>
      <c r="C24" s="3"/>
      <c r="D24" s="3"/>
      <c r="E24" s="72"/>
      <c r="F24" s="72"/>
      <c r="G24" s="138" t="s">
        <v>44</v>
      </c>
      <c r="H24" s="138"/>
      <c r="I24" s="3"/>
      <c r="J24" s="72"/>
    </row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</sheetData>
  <protectedRanges>
    <protectedRange sqref="E6:H13 A1:H5 B24:G24 A23:A24 B23:D23 A6:D22" name="範囲1"/>
    <protectedRange sqref="E14:H23" name="範囲1_7"/>
  </protectedRanges>
  <mergeCells count="8">
    <mergeCell ref="A1:H1"/>
    <mergeCell ref="A2:B2"/>
    <mergeCell ref="G2:H2"/>
    <mergeCell ref="B3:D3"/>
    <mergeCell ref="E3:F3"/>
    <mergeCell ref="G3:H3"/>
    <mergeCell ref="G24:H24"/>
    <mergeCell ref="A3:A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C30" sqref="C30"/>
    </sheetView>
  </sheetViews>
  <sheetFormatPr defaultRowHeight="13.5"/>
  <sheetData/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2"/>
  <sheetViews>
    <sheetView zoomScaleSheetLayoutView="100" workbookViewId="0">
      <selection activeCell="A16" sqref="A16:I17"/>
    </sheetView>
  </sheetViews>
  <sheetFormatPr defaultRowHeight="10.5"/>
  <cols>
    <col min="1" max="1" width="11.875" style="1" customWidth="1"/>
    <col min="2" max="9" width="9.625" style="1" customWidth="1"/>
    <col min="10" max="16384" width="9" style="1" customWidth="1"/>
  </cols>
  <sheetData>
    <row r="1" spans="1:9" s="71" customFormat="1" ht="24.95" customHeight="1">
      <c r="A1" s="74" t="s">
        <v>61</v>
      </c>
      <c r="B1" s="74"/>
      <c r="C1" s="74"/>
      <c r="D1" s="74"/>
      <c r="E1" s="74"/>
      <c r="F1" s="74"/>
      <c r="G1" s="74"/>
      <c r="H1" s="74"/>
      <c r="I1" s="74"/>
    </row>
    <row r="2" spans="1:9" s="72" customFormat="1" ht="24.95" customHeight="1">
      <c r="A2" s="7" t="s">
        <v>63</v>
      </c>
      <c r="B2" s="3"/>
      <c r="C2" s="3"/>
      <c r="D2" s="3"/>
      <c r="E2" s="3"/>
      <c r="F2" s="92"/>
      <c r="G2" s="92"/>
      <c r="H2" s="52" t="s">
        <v>298</v>
      </c>
      <c r="I2" s="52"/>
    </row>
    <row r="3" spans="1:9" s="2" customFormat="1" ht="24.95" customHeight="1">
      <c r="A3" s="8" t="s">
        <v>37</v>
      </c>
      <c r="B3" s="81" t="s">
        <v>64</v>
      </c>
      <c r="C3" s="91" t="s">
        <v>21</v>
      </c>
      <c r="D3" s="91" t="s">
        <v>62</v>
      </c>
      <c r="E3" s="91" t="s">
        <v>42</v>
      </c>
      <c r="F3" s="93" t="s">
        <v>13</v>
      </c>
      <c r="G3" s="93" t="s">
        <v>81</v>
      </c>
      <c r="H3" s="94" t="s">
        <v>83</v>
      </c>
      <c r="I3" s="95" t="s">
        <v>70</v>
      </c>
    </row>
    <row r="4" spans="1:9" s="2" customFormat="1" ht="24.95" customHeight="1">
      <c r="A4" s="75" t="s">
        <v>196</v>
      </c>
      <c r="B4" s="82">
        <f>SUM(C4:I4)</f>
        <v>968</v>
      </c>
      <c r="C4" s="82">
        <v>103</v>
      </c>
      <c r="D4" s="82">
        <v>35</v>
      </c>
      <c r="E4" s="82">
        <v>98</v>
      </c>
      <c r="F4" s="82">
        <v>444</v>
      </c>
      <c r="G4" s="82">
        <v>257</v>
      </c>
      <c r="H4" s="82">
        <v>23</v>
      </c>
      <c r="I4" s="96">
        <v>8</v>
      </c>
    </row>
    <row r="5" spans="1:9" s="2" customFormat="1" ht="24.95" customHeight="1">
      <c r="A5" s="75">
        <v>23</v>
      </c>
      <c r="B5" s="83"/>
      <c r="C5" s="83"/>
      <c r="D5" s="83"/>
      <c r="E5" s="83"/>
      <c r="F5" s="83"/>
      <c r="G5" s="83"/>
      <c r="H5" s="83"/>
      <c r="I5" s="97"/>
    </row>
    <row r="6" spans="1:9" s="2" customFormat="1" ht="24.95" customHeight="1">
      <c r="A6" s="75">
        <v>24</v>
      </c>
      <c r="B6" s="84">
        <f>SUM(C6:I6)</f>
        <v>990</v>
      </c>
      <c r="C6" s="84">
        <v>111</v>
      </c>
      <c r="D6" s="84">
        <v>39</v>
      </c>
      <c r="E6" s="84">
        <v>101</v>
      </c>
      <c r="F6" s="84">
        <v>444</v>
      </c>
      <c r="G6" s="84">
        <v>263</v>
      </c>
      <c r="H6" s="84">
        <v>24</v>
      </c>
      <c r="I6" s="98">
        <v>8</v>
      </c>
    </row>
    <row r="7" spans="1:9" s="2" customFormat="1" ht="24.95" customHeight="1">
      <c r="A7" s="75">
        <v>25</v>
      </c>
      <c r="B7" s="85"/>
      <c r="C7" s="85"/>
      <c r="D7" s="85"/>
      <c r="E7" s="85"/>
      <c r="F7" s="85"/>
      <c r="G7" s="85"/>
      <c r="H7" s="85"/>
      <c r="I7" s="99"/>
    </row>
    <row r="8" spans="1:9" s="72" customFormat="1" ht="24.95" customHeight="1">
      <c r="A8" s="76">
        <v>26</v>
      </c>
      <c r="B8" s="86">
        <v>987</v>
      </c>
      <c r="C8" s="86">
        <v>111</v>
      </c>
      <c r="D8" s="86">
        <v>41</v>
      </c>
      <c r="E8" s="86">
        <v>95</v>
      </c>
      <c r="F8" s="86">
        <v>457</v>
      </c>
      <c r="G8" s="86">
        <v>251</v>
      </c>
      <c r="H8" s="86">
        <v>28</v>
      </c>
      <c r="I8" s="100">
        <v>4</v>
      </c>
    </row>
    <row r="9" spans="1:9" s="72" customFormat="1" ht="24.95" customHeight="1">
      <c r="A9" s="77">
        <v>27</v>
      </c>
      <c r="B9" s="87"/>
      <c r="C9" s="87"/>
      <c r="D9" s="87"/>
      <c r="E9" s="87"/>
      <c r="F9" s="87"/>
      <c r="G9" s="87"/>
      <c r="H9" s="87"/>
      <c r="I9" s="101"/>
    </row>
    <row r="10" spans="1:9" s="72" customFormat="1" ht="24.95" customHeight="1">
      <c r="A10" s="76">
        <v>28</v>
      </c>
      <c r="B10" s="86">
        <v>947</v>
      </c>
      <c r="C10" s="86">
        <v>94</v>
      </c>
      <c r="D10" s="86">
        <v>47</v>
      </c>
      <c r="E10" s="86">
        <v>98</v>
      </c>
      <c r="F10" s="86">
        <v>464</v>
      </c>
      <c r="G10" s="86">
        <v>215</v>
      </c>
      <c r="H10" s="86">
        <v>26</v>
      </c>
      <c r="I10" s="100">
        <v>3</v>
      </c>
    </row>
    <row r="11" spans="1:9" s="72" customFormat="1" ht="24.95" customHeight="1">
      <c r="A11" s="77">
        <v>29</v>
      </c>
      <c r="B11" s="87"/>
      <c r="C11" s="87"/>
      <c r="D11" s="87"/>
      <c r="E11" s="87"/>
      <c r="F11" s="87"/>
      <c r="G11" s="87"/>
      <c r="H11" s="87"/>
      <c r="I11" s="101"/>
    </row>
    <row r="12" spans="1:9" s="72" customFormat="1" ht="24.95" customHeight="1">
      <c r="A12" s="76">
        <v>30</v>
      </c>
      <c r="B12" s="88">
        <v>907</v>
      </c>
      <c r="C12" s="88">
        <v>95</v>
      </c>
      <c r="D12" s="88">
        <v>44</v>
      </c>
      <c r="E12" s="88">
        <v>96</v>
      </c>
      <c r="F12" s="88">
        <v>459</v>
      </c>
      <c r="G12" s="88">
        <v>186</v>
      </c>
      <c r="H12" s="88">
        <v>27</v>
      </c>
      <c r="I12" s="102">
        <v>0</v>
      </c>
    </row>
    <row r="13" spans="1:9" s="72" customFormat="1" ht="24.95" customHeight="1">
      <c r="A13" s="78" t="s">
        <v>68</v>
      </c>
      <c r="B13" s="88"/>
      <c r="C13" s="88"/>
      <c r="D13" s="88"/>
      <c r="E13" s="88"/>
      <c r="F13" s="88"/>
      <c r="G13" s="88"/>
      <c r="H13" s="88"/>
      <c r="I13" s="102"/>
    </row>
    <row r="14" spans="1:9" s="72" customFormat="1" ht="24.95" customHeight="1">
      <c r="A14" s="76">
        <v>2</v>
      </c>
      <c r="B14" s="86">
        <v>873</v>
      </c>
      <c r="C14" s="86">
        <v>95</v>
      </c>
      <c r="D14" s="86">
        <v>44</v>
      </c>
      <c r="E14" s="86">
        <v>96</v>
      </c>
      <c r="F14" s="86">
        <v>459</v>
      </c>
      <c r="G14" s="86">
        <v>152</v>
      </c>
      <c r="H14" s="86">
        <v>26</v>
      </c>
      <c r="I14" s="100">
        <v>1</v>
      </c>
    </row>
    <row r="15" spans="1:9" s="72" customFormat="1" ht="24.95" customHeight="1">
      <c r="A15" s="76">
        <v>3</v>
      </c>
      <c r="B15" s="87"/>
      <c r="C15" s="87"/>
      <c r="D15" s="87"/>
      <c r="E15" s="87"/>
      <c r="F15" s="87"/>
      <c r="G15" s="87"/>
      <c r="H15" s="87"/>
      <c r="I15" s="101"/>
    </row>
    <row r="16" spans="1:9" s="72" customFormat="1" ht="24.95" customHeight="1">
      <c r="A16" s="78">
        <v>4</v>
      </c>
      <c r="B16" s="89">
        <v>826</v>
      </c>
      <c r="C16" s="89">
        <v>85</v>
      </c>
      <c r="D16" s="89">
        <v>52</v>
      </c>
      <c r="E16" s="89">
        <v>105</v>
      </c>
      <c r="F16" s="89">
        <v>434</v>
      </c>
      <c r="G16" s="89">
        <v>123</v>
      </c>
      <c r="H16" s="89">
        <v>25</v>
      </c>
      <c r="I16" s="103">
        <v>2</v>
      </c>
    </row>
    <row r="17" spans="1:9" s="72" customFormat="1" ht="24.95" customHeight="1">
      <c r="A17" s="78">
        <v>5</v>
      </c>
      <c r="B17" s="88"/>
      <c r="C17" s="88"/>
      <c r="D17" s="88"/>
      <c r="E17" s="88"/>
      <c r="F17" s="88"/>
      <c r="G17" s="88"/>
      <c r="H17" s="88"/>
      <c r="I17" s="102"/>
    </row>
    <row r="18" spans="1:9" s="73" customFormat="1" ht="24.95" customHeight="1">
      <c r="A18" s="78">
        <v>6</v>
      </c>
      <c r="B18" s="89"/>
      <c r="C18" s="89"/>
      <c r="D18" s="89"/>
      <c r="E18" s="89"/>
      <c r="F18" s="89"/>
      <c r="G18" s="89"/>
      <c r="H18" s="89"/>
      <c r="I18" s="100"/>
    </row>
    <row r="19" spans="1:9" s="73" customFormat="1" ht="24.95" customHeight="1">
      <c r="A19" s="79"/>
      <c r="B19" s="90"/>
      <c r="C19" s="90"/>
      <c r="D19" s="90"/>
      <c r="E19" s="90"/>
      <c r="F19" s="90"/>
      <c r="G19" s="90"/>
      <c r="H19" s="90"/>
      <c r="I19" s="104"/>
    </row>
    <row r="20" spans="1:9" s="73" customFormat="1" ht="15" customHeight="1">
      <c r="A20" s="1"/>
      <c r="B20" s="1"/>
      <c r="C20" s="1"/>
      <c r="D20" s="1"/>
      <c r="E20" s="1"/>
      <c r="F20" s="1"/>
      <c r="G20" s="1"/>
      <c r="H20" s="60" t="s">
        <v>235</v>
      </c>
      <c r="I20" s="60"/>
    </row>
    <row r="21" spans="1:9" ht="20.100000000000001" customHeight="1">
      <c r="A21" s="80" t="s">
        <v>23</v>
      </c>
      <c r="B21" s="80"/>
      <c r="C21" s="80"/>
      <c r="D21" s="80"/>
      <c r="E21" s="80"/>
      <c r="F21" s="80"/>
      <c r="G21" s="80"/>
      <c r="H21" s="72"/>
      <c r="I21" s="72"/>
    </row>
    <row r="22" spans="1:9" ht="20.100000000000001" customHeight="1">
      <c r="A22" s="3"/>
      <c r="B22" s="72"/>
      <c r="C22" s="72"/>
      <c r="D22" s="72"/>
      <c r="E22" s="72"/>
      <c r="F22" s="72"/>
      <c r="G22" s="72"/>
      <c r="H22" s="72"/>
      <c r="I22" s="72"/>
    </row>
    <row r="23" spans="1:9" ht="20.100000000000001" customHeight="1"/>
  </sheetData>
  <protectedRanges>
    <protectedRange sqref="H2 B4:C7 D1:F1 A4:A11 D3:F7 G2:G7 H3:I7 A1:C3" name="範囲1_2_3"/>
    <protectedRange sqref="B8:I11" name="範囲1_2_2_2"/>
    <protectedRange sqref="A12:A17" name="範囲1_2_3_1"/>
    <protectedRange sqref="B17 B13:B15" name="範囲1_2_2_2_1"/>
    <protectedRange sqref="B16 B12" name="範囲1_2_2_2_3"/>
  </protectedRanges>
  <mergeCells count="68">
    <mergeCell ref="A1:I1"/>
    <mergeCell ref="H2:I2"/>
    <mergeCell ref="H20:I20"/>
    <mergeCell ref="A21:G21"/>
    <mergeCell ref="B4:B5"/>
    <mergeCell ref="C4:C5"/>
    <mergeCell ref="D4:D5"/>
    <mergeCell ref="E4:E5"/>
    <mergeCell ref="F4:F5"/>
    <mergeCell ref="G4:G5"/>
    <mergeCell ref="H4:H5"/>
    <mergeCell ref="I4:I5"/>
    <mergeCell ref="B6:B7"/>
    <mergeCell ref="C6:C7"/>
    <mergeCell ref="D6:D7"/>
    <mergeCell ref="E6:E7"/>
    <mergeCell ref="F6:F7"/>
    <mergeCell ref="G6:G7"/>
    <mergeCell ref="H6:H7"/>
    <mergeCell ref="I6:I7"/>
    <mergeCell ref="B8:B9"/>
    <mergeCell ref="C8:C9"/>
    <mergeCell ref="D8:D9"/>
    <mergeCell ref="E8:E9"/>
    <mergeCell ref="F8:F9"/>
    <mergeCell ref="G8:G9"/>
    <mergeCell ref="H8:H9"/>
    <mergeCell ref="I8:I9"/>
    <mergeCell ref="B10:B11"/>
    <mergeCell ref="C10:C11"/>
    <mergeCell ref="D10:D11"/>
    <mergeCell ref="E10:E11"/>
    <mergeCell ref="F10:F11"/>
    <mergeCell ref="G10:G11"/>
    <mergeCell ref="H10:H11"/>
    <mergeCell ref="I10:I11"/>
    <mergeCell ref="B12:B13"/>
    <mergeCell ref="C12:C13"/>
    <mergeCell ref="D12:D13"/>
    <mergeCell ref="E12:E13"/>
    <mergeCell ref="F12:F13"/>
    <mergeCell ref="G12:G13"/>
    <mergeCell ref="H12:H13"/>
    <mergeCell ref="I12:I13"/>
    <mergeCell ref="B14:B15"/>
    <mergeCell ref="C14:C15"/>
    <mergeCell ref="D14:D15"/>
    <mergeCell ref="E14:E15"/>
    <mergeCell ref="F14:F15"/>
    <mergeCell ref="G14:G15"/>
    <mergeCell ref="H14:H15"/>
    <mergeCell ref="I14:I15"/>
    <mergeCell ref="B16:B17"/>
    <mergeCell ref="C16:C17"/>
    <mergeCell ref="D16:D17"/>
    <mergeCell ref="E16:E17"/>
    <mergeCell ref="F16:F17"/>
    <mergeCell ref="G16:G17"/>
    <mergeCell ref="H16:H17"/>
    <mergeCell ref="I16:I17"/>
    <mergeCell ref="B18:B19"/>
    <mergeCell ref="C18:C19"/>
    <mergeCell ref="D18:D19"/>
    <mergeCell ref="E18:E19"/>
    <mergeCell ref="F18:F19"/>
    <mergeCell ref="G18:G19"/>
    <mergeCell ref="H18:H19"/>
    <mergeCell ref="I18:I19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27"/>
  <sheetViews>
    <sheetView topLeftCell="A10" zoomScale="120" zoomScaleNormal="120" zoomScaleSheetLayoutView="100" workbookViewId="0">
      <selection activeCell="A18" sqref="A18:O18"/>
    </sheetView>
  </sheetViews>
  <sheetFormatPr defaultRowHeight="10.5"/>
  <cols>
    <col min="1" max="1" width="11.875" style="1" customWidth="1"/>
    <col min="2" max="15" width="4.375" style="1" customWidth="1"/>
    <col min="16" max="16384" width="9" style="1" customWidth="1"/>
  </cols>
  <sheetData>
    <row r="1" spans="1:19" ht="24.95" customHeight="1">
      <c r="A1" s="6" t="s">
        <v>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9" s="73" customFormat="1" ht="24.95" customHeight="1">
      <c r="A2" s="7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140" t="s">
        <v>277</v>
      </c>
      <c r="M2" s="140"/>
      <c r="N2" s="140"/>
      <c r="O2" s="140"/>
    </row>
    <row r="3" spans="1:19" ht="32.25" customHeight="1">
      <c r="A3" s="105" t="s">
        <v>37</v>
      </c>
      <c r="B3" s="116" t="s">
        <v>251</v>
      </c>
      <c r="C3" s="125"/>
      <c r="D3" s="125"/>
      <c r="E3" s="125"/>
      <c r="F3" s="125"/>
      <c r="G3" s="125"/>
      <c r="H3" s="135"/>
      <c r="I3" s="137"/>
      <c r="J3" s="116" t="s">
        <v>278</v>
      </c>
      <c r="K3" s="135"/>
      <c r="L3" s="135"/>
      <c r="M3" s="141" t="s">
        <v>280</v>
      </c>
      <c r="N3" s="142"/>
      <c r="O3" s="144"/>
    </row>
    <row r="4" spans="1:19" ht="150" customHeight="1">
      <c r="A4" s="106"/>
      <c r="B4" s="117" t="s">
        <v>103</v>
      </c>
      <c r="C4" s="117" t="s">
        <v>281</v>
      </c>
      <c r="D4" s="117" t="s">
        <v>187</v>
      </c>
      <c r="E4" s="117" t="s">
        <v>193</v>
      </c>
      <c r="F4" s="134" t="s">
        <v>233</v>
      </c>
      <c r="G4" s="134" t="s">
        <v>283</v>
      </c>
      <c r="H4" s="136" t="s">
        <v>284</v>
      </c>
      <c r="I4" s="117" t="s">
        <v>84</v>
      </c>
      <c r="J4" s="139" t="s">
        <v>7</v>
      </c>
      <c r="K4" s="117" t="s">
        <v>27</v>
      </c>
      <c r="L4" s="117" t="s">
        <v>10</v>
      </c>
      <c r="M4" s="117" t="s">
        <v>286</v>
      </c>
      <c r="N4" s="117" t="s">
        <v>236</v>
      </c>
      <c r="O4" s="145" t="s">
        <v>93</v>
      </c>
    </row>
    <row r="5" spans="1:19" ht="24.95" customHeight="1">
      <c r="A5" s="107" t="s">
        <v>294</v>
      </c>
      <c r="B5" s="118">
        <v>36</v>
      </c>
      <c r="C5" s="32">
        <v>6</v>
      </c>
      <c r="D5" s="41">
        <v>22</v>
      </c>
      <c r="E5" s="41">
        <v>5</v>
      </c>
      <c r="F5" s="41" t="s">
        <v>57</v>
      </c>
      <c r="G5" s="41">
        <v>0</v>
      </c>
      <c r="H5" s="41">
        <v>19</v>
      </c>
      <c r="I5" s="41">
        <v>151</v>
      </c>
      <c r="J5" s="41">
        <v>34</v>
      </c>
      <c r="K5" s="41">
        <v>6</v>
      </c>
      <c r="L5" s="41">
        <v>1</v>
      </c>
      <c r="M5" s="41">
        <v>0</v>
      </c>
      <c r="N5" s="41">
        <v>2</v>
      </c>
      <c r="O5" s="146">
        <v>0</v>
      </c>
      <c r="P5" s="155"/>
    </row>
    <row r="6" spans="1:19" ht="24.95" customHeight="1">
      <c r="A6" s="107">
        <v>25</v>
      </c>
      <c r="B6" s="118">
        <v>36</v>
      </c>
      <c r="C6" s="32">
        <v>6</v>
      </c>
      <c r="D6" s="41">
        <v>20</v>
      </c>
      <c r="E6" s="41">
        <v>5</v>
      </c>
      <c r="F6" s="41" t="s">
        <v>57</v>
      </c>
      <c r="G6" s="41">
        <v>0</v>
      </c>
      <c r="H6" s="41">
        <v>20</v>
      </c>
      <c r="I6" s="41">
        <v>152</v>
      </c>
      <c r="J6" s="41">
        <v>33</v>
      </c>
      <c r="K6" s="41">
        <v>5</v>
      </c>
      <c r="L6" s="41">
        <v>1</v>
      </c>
      <c r="M6" s="41">
        <v>0</v>
      </c>
      <c r="N6" s="41">
        <v>2</v>
      </c>
      <c r="O6" s="146">
        <v>0</v>
      </c>
    </row>
    <row r="7" spans="1:19" ht="24.95" customHeight="1">
      <c r="A7" s="108">
        <v>26</v>
      </c>
      <c r="B7" s="119">
        <v>35</v>
      </c>
      <c r="C7" s="126">
        <v>6</v>
      </c>
      <c r="D7" s="130">
        <v>21</v>
      </c>
      <c r="E7" s="130">
        <v>5</v>
      </c>
      <c r="F7" s="130" t="s">
        <v>57</v>
      </c>
      <c r="G7" s="130">
        <v>0</v>
      </c>
      <c r="H7" s="130">
        <v>26</v>
      </c>
      <c r="I7" s="130">
        <v>197</v>
      </c>
      <c r="J7" s="130">
        <v>32</v>
      </c>
      <c r="K7" s="130">
        <v>4</v>
      </c>
      <c r="L7" s="130">
        <v>1</v>
      </c>
      <c r="M7" s="130">
        <v>0</v>
      </c>
      <c r="N7" s="130">
        <v>2</v>
      </c>
      <c r="O7" s="147">
        <v>0</v>
      </c>
    </row>
    <row r="8" spans="1:19" ht="24.95" customHeight="1">
      <c r="A8" s="109">
        <v>27</v>
      </c>
      <c r="B8" s="120">
        <v>35</v>
      </c>
      <c r="C8" s="127">
        <v>6</v>
      </c>
      <c r="D8" s="131">
        <v>19</v>
      </c>
      <c r="E8" s="131">
        <v>5</v>
      </c>
      <c r="F8" s="131" t="s">
        <v>57</v>
      </c>
      <c r="G8" s="131">
        <v>0</v>
      </c>
      <c r="H8" s="131">
        <v>26</v>
      </c>
      <c r="I8" s="131">
        <v>203</v>
      </c>
      <c r="J8" s="131">
        <v>31</v>
      </c>
      <c r="K8" s="131">
        <v>4</v>
      </c>
      <c r="L8" s="131">
        <v>1</v>
      </c>
      <c r="M8" s="131">
        <v>0</v>
      </c>
      <c r="N8" s="131">
        <v>2</v>
      </c>
      <c r="O8" s="148">
        <v>0</v>
      </c>
    </row>
    <row r="9" spans="1:19" ht="24.95" customHeight="1">
      <c r="A9" s="110">
        <v>28</v>
      </c>
      <c r="B9" s="121">
        <v>35</v>
      </c>
      <c r="C9" s="128">
        <v>6</v>
      </c>
      <c r="D9" s="132">
        <v>17</v>
      </c>
      <c r="E9" s="132">
        <v>5</v>
      </c>
      <c r="F9" s="132" t="s">
        <v>57</v>
      </c>
      <c r="G9" s="132">
        <v>0</v>
      </c>
      <c r="H9" s="132">
        <v>26</v>
      </c>
      <c r="I9" s="132">
        <v>266</v>
      </c>
      <c r="J9" s="132">
        <v>31</v>
      </c>
      <c r="K9" s="132">
        <v>4</v>
      </c>
      <c r="L9" s="132">
        <v>1</v>
      </c>
      <c r="M9" s="132">
        <v>0</v>
      </c>
      <c r="N9" s="143">
        <v>2</v>
      </c>
      <c r="O9" s="149">
        <v>0</v>
      </c>
    </row>
    <row r="10" spans="1:19" ht="24.95" customHeight="1">
      <c r="A10" s="111">
        <v>29</v>
      </c>
      <c r="B10" s="122">
        <v>35</v>
      </c>
      <c r="C10" s="129">
        <v>6</v>
      </c>
      <c r="D10" s="133">
        <v>19</v>
      </c>
      <c r="E10" s="133">
        <v>5</v>
      </c>
      <c r="F10" s="133" t="s">
        <v>57</v>
      </c>
      <c r="G10" s="133">
        <v>0</v>
      </c>
      <c r="H10" s="133">
        <v>19</v>
      </c>
      <c r="I10" s="133">
        <v>266</v>
      </c>
      <c r="J10" s="133">
        <v>33</v>
      </c>
      <c r="K10" s="133">
        <v>4</v>
      </c>
      <c r="L10" s="133">
        <v>1</v>
      </c>
      <c r="M10" s="133">
        <v>0</v>
      </c>
      <c r="N10" s="133">
        <v>2</v>
      </c>
      <c r="O10" s="150">
        <v>0</v>
      </c>
      <c r="S10" s="156"/>
    </row>
    <row r="11" spans="1:19" ht="24.95" customHeight="1">
      <c r="A11" s="111">
        <v>30</v>
      </c>
      <c r="B11" s="122">
        <v>34</v>
      </c>
      <c r="C11" s="129">
        <v>4</v>
      </c>
      <c r="D11" s="133">
        <v>19</v>
      </c>
      <c r="E11" s="133">
        <v>4</v>
      </c>
      <c r="F11" s="133" t="s">
        <v>57</v>
      </c>
      <c r="G11" s="133">
        <v>0</v>
      </c>
      <c r="H11" s="133">
        <v>18</v>
      </c>
      <c r="I11" s="133">
        <v>259</v>
      </c>
      <c r="J11" s="133">
        <v>31</v>
      </c>
      <c r="K11" s="133">
        <v>4</v>
      </c>
      <c r="L11" s="133">
        <v>1</v>
      </c>
      <c r="M11" s="133">
        <v>0</v>
      </c>
      <c r="N11" s="133">
        <v>2</v>
      </c>
      <c r="O11" s="150">
        <v>0</v>
      </c>
      <c r="S11" s="156"/>
    </row>
    <row r="12" spans="1:19" ht="24.95" customHeight="1">
      <c r="A12" s="111" t="s">
        <v>167</v>
      </c>
      <c r="B12" s="122">
        <v>34</v>
      </c>
      <c r="C12" s="129">
        <v>4</v>
      </c>
      <c r="D12" s="133">
        <v>18</v>
      </c>
      <c r="E12" s="133">
        <v>4</v>
      </c>
      <c r="F12" s="133" t="s">
        <v>57</v>
      </c>
      <c r="G12" s="133">
        <v>0</v>
      </c>
      <c r="H12" s="133">
        <v>18</v>
      </c>
      <c r="I12" s="133">
        <v>266</v>
      </c>
      <c r="J12" s="133">
        <v>33</v>
      </c>
      <c r="K12" s="133">
        <v>3</v>
      </c>
      <c r="L12" s="133">
        <v>1</v>
      </c>
      <c r="M12" s="133">
        <v>0</v>
      </c>
      <c r="N12" s="133">
        <v>3</v>
      </c>
      <c r="O12" s="150">
        <v>0</v>
      </c>
      <c r="S12" s="156"/>
    </row>
    <row r="13" spans="1:19" ht="24.95" customHeight="1">
      <c r="A13" s="111">
        <v>2</v>
      </c>
      <c r="B13" s="122">
        <v>34</v>
      </c>
      <c r="C13" s="129">
        <v>2</v>
      </c>
      <c r="D13" s="133">
        <v>18</v>
      </c>
      <c r="E13" s="133">
        <v>4</v>
      </c>
      <c r="F13" s="133" t="s">
        <v>57</v>
      </c>
      <c r="G13" s="133">
        <v>0</v>
      </c>
      <c r="H13" s="133">
        <v>23</v>
      </c>
      <c r="I13" s="133">
        <v>270</v>
      </c>
      <c r="J13" s="133">
        <v>31</v>
      </c>
      <c r="K13" s="133">
        <v>3</v>
      </c>
      <c r="L13" s="133">
        <v>1</v>
      </c>
      <c r="M13" s="133">
        <v>0</v>
      </c>
      <c r="N13" s="133">
        <v>3</v>
      </c>
      <c r="O13" s="150">
        <v>0</v>
      </c>
      <c r="S13" s="156"/>
    </row>
    <row r="14" spans="1:19" ht="24.95" customHeight="1">
      <c r="A14" s="112">
        <v>3</v>
      </c>
      <c r="B14" s="123">
        <v>34</v>
      </c>
      <c r="C14" s="123">
        <v>2</v>
      </c>
      <c r="D14" s="123">
        <v>17</v>
      </c>
      <c r="E14" s="123">
        <v>4</v>
      </c>
      <c r="F14" s="123" t="s">
        <v>57</v>
      </c>
      <c r="G14" s="123" t="s">
        <v>57</v>
      </c>
      <c r="H14" s="123">
        <v>24</v>
      </c>
      <c r="I14" s="123">
        <v>271</v>
      </c>
      <c r="J14" s="123">
        <v>30</v>
      </c>
      <c r="K14" s="123">
        <v>3</v>
      </c>
      <c r="L14" s="123">
        <v>1</v>
      </c>
      <c r="M14" s="123">
        <v>0</v>
      </c>
      <c r="N14" s="123">
        <v>3</v>
      </c>
      <c r="O14" s="151">
        <v>0</v>
      </c>
      <c r="S14" s="156"/>
    </row>
    <row r="15" spans="1:19" ht="24.95" customHeight="1">
      <c r="A15" s="112">
        <v>4</v>
      </c>
      <c r="B15" s="123">
        <v>35</v>
      </c>
      <c r="C15" s="123">
        <v>2</v>
      </c>
      <c r="D15" s="123">
        <v>17</v>
      </c>
      <c r="E15" s="123">
        <v>4</v>
      </c>
      <c r="F15" s="123" t="s">
        <v>57</v>
      </c>
      <c r="G15" s="123" t="s">
        <v>57</v>
      </c>
      <c r="H15" s="123">
        <v>24</v>
      </c>
      <c r="I15" s="123">
        <v>273</v>
      </c>
      <c r="J15" s="123">
        <v>29</v>
      </c>
      <c r="K15" s="123">
        <v>3</v>
      </c>
      <c r="L15" s="123">
        <v>1</v>
      </c>
      <c r="M15" s="123">
        <v>0</v>
      </c>
      <c r="N15" s="123">
        <v>3</v>
      </c>
      <c r="O15" s="151">
        <v>0</v>
      </c>
      <c r="S15" s="156"/>
    </row>
    <row r="16" spans="1:19" ht="24.95" customHeight="1">
      <c r="A16" s="113">
        <v>5</v>
      </c>
      <c r="B16" s="121">
        <v>32</v>
      </c>
      <c r="C16" s="121">
        <v>1</v>
      </c>
      <c r="D16" s="121">
        <v>17</v>
      </c>
      <c r="E16" s="121">
        <v>4</v>
      </c>
      <c r="F16" s="121" t="s">
        <v>57</v>
      </c>
      <c r="G16" s="121" t="s">
        <v>57</v>
      </c>
      <c r="H16" s="121">
        <v>25</v>
      </c>
      <c r="I16" s="121">
        <v>253</v>
      </c>
      <c r="J16" s="121">
        <v>28</v>
      </c>
      <c r="K16" s="121">
        <v>3</v>
      </c>
      <c r="L16" s="121">
        <v>1</v>
      </c>
      <c r="M16" s="121">
        <v>0</v>
      </c>
      <c r="N16" s="121">
        <v>3</v>
      </c>
      <c r="O16" s="152">
        <v>0</v>
      </c>
      <c r="S16" s="156"/>
    </row>
    <row r="17" spans="1:19" ht="24.95" customHeight="1">
      <c r="A17" s="109">
        <v>6</v>
      </c>
      <c r="B17" s="120">
        <v>32</v>
      </c>
      <c r="C17" s="120">
        <v>1</v>
      </c>
      <c r="D17" s="120">
        <v>17</v>
      </c>
      <c r="E17" s="120">
        <v>4</v>
      </c>
      <c r="F17" s="120" t="s">
        <v>57</v>
      </c>
      <c r="G17" s="120" t="s">
        <v>57</v>
      </c>
      <c r="H17" s="120">
        <v>26</v>
      </c>
      <c r="I17" s="120">
        <v>255</v>
      </c>
      <c r="J17" s="120">
        <v>27</v>
      </c>
      <c r="K17" s="120">
        <v>3</v>
      </c>
      <c r="L17" s="120">
        <v>1</v>
      </c>
      <c r="M17" s="120">
        <v>0</v>
      </c>
      <c r="N17" s="120">
        <v>3</v>
      </c>
      <c r="O17" s="153">
        <v>0</v>
      </c>
      <c r="S17" s="156"/>
    </row>
    <row r="18" spans="1:19" ht="24.95" customHeight="1">
      <c r="A18" s="114">
        <v>7</v>
      </c>
      <c r="B18" s="124">
        <v>32</v>
      </c>
      <c r="C18" s="124">
        <v>1</v>
      </c>
      <c r="D18" s="124">
        <v>17</v>
      </c>
      <c r="E18" s="124">
        <v>4</v>
      </c>
      <c r="F18" s="124" t="s">
        <v>57</v>
      </c>
      <c r="G18" s="124" t="s">
        <v>57</v>
      </c>
      <c r="H18" s="124">
        <v>28</v>
      </c>
      <c r="I18" s="124">
        <v>259</v>
      </c>
      <c r="J18" s="124">
        <v>27</v>
      </c>
      <c r="K18" s="124">
        <v>3</v>
      </c>
      <c r="L18" s="124">
        <v>1</v>
      </c>
      <c r="M18" s="124">
        <v>0</v>
      </c>
      <c r="N18" s="124">
        <v>3</v>
      </c>
      <c r="O18" s="154">
        <v>0</v>
      </c>
    </row>
    <row r="19" spans="1:19" s="73" customFormat="1" ht="24.95" customHeight="1">
      <c r="A19" s="115"/>
      <c r="B19" s="5"/>
      <c r="C19" s="5"/>
      <c r="D19" s="5"/>
      <c r="E19" s="5"/>
      <c r="F19" s="5"/>
      <c r="G19" s="5"/>
      <c r="H19" s="5"/>
      <c r="I19" s="138" t="s">
        <v>20</v>
      </c>
      <c r="J19" s="138"/>
      <c r="K19" s="138"/>
      <c r="L19" s="138"/>
      <c r="M19" s="138"/>
      <c r="N19" s="138"/>
      <c r="O19" s="138"/>
    </row>
    <row r="20" spans="1:19" ht="24.95" customHeight="1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4"/>
      <c r="M20" s="4"/>
      <c r="N20" s="4"/>
      <c r="O20" s="4"/>
    </row>
    <row r="21" spans="1:19" ht="20.100000000000001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</row>
    <row r="22" spans="1:19" ht="20.10000000000000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9" ht="20.10000000000000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9" ht="20.10000000000000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9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9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</sheetData>
  <protectedRanges>
    <protectedRange sqref="L2:N2 L3:O4 A5:O8 A2:K4 A19:N19" name="範囲1_3_3"/>
    <protectedRange sqref="A1:O1" name="範囲1_4_2"/>
    <protectedRange sqref="A9:A18" name="範囲1_3_3_2"/>
    <protectedRange sqref="B9:O13" name="範囲1_3_2_2_3"/>
    <protectedRange sqref="B14:O18" name="範囲1_3_2_2_2_1"/>
  </protectedRanges>
  <mergeCells count="9">
    <mergeCell ref="A1:O1"/>
    <mergeCell ref="L2:O2"/>
    <mergeCell ref="B3:I3"/>
    <mergeCell ref="J3:L3"/>
    <mergeCell ref="M3:O3"/>
    <mergeCell ref="I19:O19"/>
    <mergeCell ref="A20:K20"/>
    <mergeCell ref="A21:K21"/>
    <mergeCell ref="A3:A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5"/>
  <sheetViews>
    <sheetView view="pageBreakPreview" zoomScaleSheetLayoutView="100" workbookViewId="0">
      <selection activeCell="C22" sqref="C22:D22"/>
    </sheetView>
  </sheetViews>
  <sheetFormatPr defaultRowHeight="10.5"/>
  <cols>
    <col min="1" max="2" width="8.125" style="1" customWidth="1"/>
    <col min="3" max="3" width="15.625" style="1" customWidth="1"/>
    <col min="4" max="4" width="19.375" style="1" customWidth="1"/>
    <col min="5" max="6" width="8.125" style="1" customWidth="1"/>
    <col min="7" max="251" width="9" style="1" customWidth="1"/>
    <col min="252" max="252" width="10" style="1" customWidth="1"/>
    <col min="253" max="253" width="7.5" style="1" customWidth="1"/>
    <col min="254" max="254" width="6.75" style="1" customWidth="1"/>
    <col min="255" max="255" width="8" style="1" customWidth="1"/>
    <col min="256" max="259" width="9" style="1" customWidth="1"/>
    <col min="260" max="260" width="6.125" style="1" customWidth="1"/>
    <col min="261" max="507" width="9" style="1" customWidth="1"/>
    <col min="508" max="508" width="10" style="1" customWidth="1"/>
    <col min="509" max="509" width="7.5" style="1" customWidth="1"/>
    <col min="510" max="510" width="6.75" style="1" customWidth="1"/>
    <col min="511" max="511" width="8" style="1" customWidth="1"/>
    <col min="512" max="515" width="9" style="1" customWidth="1"/>
    <col min="516" max="516" width="6.125" style="1" customWidth="1"/>
    <col min="517" max="763" width="9" style="1" customWidth="1"/>
    <col min="764" max="764" width="10" style="1" customWidth="1"/>
    <col min="765" max="765" width="7.5" style="1" customWidth="1"/>
    <col min="766" max="766" width="6.75" style="1" customWidth="1"/>
    <col min="767" max="767" width="8" style="1" customWidth="1"/>
    <col min="768" max="771" width="9" style="1" customWidth="1"/>
    <col min="772" max="772" width="6.125" style="1" customWidth="1"/>
    <col min="773" max="1019" width="9" style="1" customWidth="1"/>
    <col min="1020" max="1020" width="10" style="1" customWidth="1"/>
    <col min="1021" max="1021" width="7.5" style="1" customWidth="1"/>
    <col min="1022" max="1022" width="6.75" style="1" customWidth="1"/>
    <col min="1023" max="1023" width="8" style="1" customWidth="1"/>
    <col min="1024" max="1027" width="9" style="1" customWidth="1"/>
    <col min="1028" max="1028" width="6.125" style="1" customWidth="1"/>
    <col min="1029" max="1275" width="9" style="1" customWidth="1"/>
    <col min="1276" max="1276" width="10" style="1" customWidth="1"/>
    <col min="1277" max="1277" width="7.5" style="1" customWidth="1"/>
    <col min="1278" max="1278" width="6.75" style="1" customWidth="1"/>
    <col min="1279" max="1279" width="8" style="1" customWidth="1"/>
    <col min="1280" max="1283" width="9" style="1" customWidth="1"/>
    <col min="1284" max="1284" width="6.125" style="1" customWidth="1"/>
    <col min="1285" max="1531" width="9" style="1" customWidth="1"/>
    <col min="1532" max="1532" width="10" style="1" customWidth="1"/>
    <col min="1533" max="1533" width="7.5" style="1" customWidth="1"/>
    <col min="1534" max="1534" width="6.75" style="1" customWidth="1"/>
    <col min="1535" max="1535" width="8" style="1" customWidth="1"/>
    <col min="1536" max="1539" width="9" style="1" customWidth="1"/>
    <col min="1540" max="1540" width="6.125" style="1" customWidth="1"/>
    <col min="1541" max="1787" width="9" style="1" customWidth="1"/>
    <col min="1788" max="1788" width="10" style="1" customWidth="1"/>
    <col min="1789" max="1789" width="7.5" style="1" customWidth="1"/>
    <col min="1790" max="1790" width="6.75" style="1" customWidth="1"/>
    <col min="1791" max="1791" width="8" style="1" customWidth="1"/>
    <col min="1792" max="1795" width="9" style="1" customWidth="1"/>
    <col min="1796" max="1796" width="6.125" style="1" customWidth="1"/>
    <col min="1797" max="2043" width="9" style="1" customWidth="1"/>
    <col min="2044" max="2044" width="10" style="1" customWidth="1"/>
    <col min="2045" max="2045" width="7.5" style="1" customWidth="1"/>
    <col min="2046" max="2046" width="6.75" style="1" customWidth="1"/>
    <col min="2047" max="2047" width="8" style="1" customWidth="1"/>
    <col min="2048" max="2051" width="9" style="1" customWidth="1"/>
    <col min="2052" max="2052" width="6.125" style="1" customWidth="1"/>
    <col min="2053" max="2299" width="9" style="1" customWidth="1"/>
    <col min="2300" max="2300" width="10" style="1" customWidth="1"/>
    <col min="2301" max="2301" width="7.5" style="1" customWidth="1"/>
    <col min="2302" max="2302" width="6.75" style="1" customWidth="1"/>
    <col min="2303" max="2303" width="8" style="1" customWidth="1"/>
    <col min="2304" max="2307" width="9" style="1" customWidth="1"/>
    <col min="2308" max="2308" width="6.125" style="1" customWidth="1"/>
    <col min="2309" max="2555" width="9" style="1" customWidth="1"/>
    <col min="2556" max="2556" width="10" style="1" customWidth="1"/>
    <col min="2557" max="2557" width="7.5" style="1" customWidth="1"/>
    <col min="2558" max="2558" width="6.75" style="1" customWidth="1"/>
    <col min="2559" max="2559" width="8" style="1" customWidth="1"/>
    <col min="2560" max="2563" width="9" style="1" customWidth="1"/>
    <col min="2564" max="2564" width="6.125" style="1" customWidth="1"/>
    <col min="2565" max="2811" width="9" style="1" customWidth="1"/>
    <col min="2812" max="2812" width="10" style="1" customWidth="1"/>
    <col min="2813" max="2813" width="7.5" style="1" customWidth="1"/>
    <col min="2814" max="2814" width="6.75" style="1" customWidth="1"/>
    <col min="2815" max="2815" width="8" style="1" customWidth="1"/>
    <col min="2816" max="2819" width="9" style="1" customWidth="1"/>
    <col min="2820" max="2820" width="6.125" style="1" customWidth="1"/>
    <col min="2821" max="3067" width="9" style="1" customWidth="1"/>
    <col min="3068" max="3068" width="10" style="1" customWidth="1"/>
    <col min="3069" max="3069" width="7.5" style="1" customWidth="1"/>
    <col min="3070" max="3070" width="6.75" style="1" customWidth="1"/>
    <col min="3071" max="3071" width="8" style="1" customWidth="1"/>
    <col min="3072" max="3075" width="9" style="1" customWidth="1"/>
    <col min="3076" max="3076" width="6.125" style="1" customWidth="1"/>
    <col min="3077" max="3323" width="9" style="1" customWidth="1"/>
    <col min="3324" max="3324" width="10" style="1" customWidth="1"/>
    <col min="3325" max="3325" width="7.5" style="1" customWidth="1"/>
    <col min="3326" max="3326" width="6.75" style="1" customWidth="1"/>
    <col min="3327" max="3327" width="8" style="1" customWidth="1"/>
    <col min="3328" max="3331" width="9" style="1" customWidth="1"/>
    <col min="3332" max="3332" width="6.125" style="1" customWidth="1"/>
    <col min="3333" max="3579" width="9" style="1" customWidth="1"/>
    <col min="3580" max="3580" width="10" style="1" customWidth="1"/>
    <col min="3581" max="3581" width="7.5" style="1" customWidth="1"/>
    <col min="3582" max="3582" width="6.75" style="1" customWidth="1"/>
    <col min="3583" max="3583" width="8" style="1" customWidth="1"/>
    <col min="3584" max="3587" width="9" style="1" customWidth="1"/>
    <col min="3588" max="3588" width="6.125" style="1" customWidth="1"/>
    <col min="3589" max="3835" width="9" style="1" customWidth="1"/>
    <col min="3836" max="3836" width="10" style="1" customWidth="1"/>
    <col min="3837" max="3837" width="7.5" style="1" customWidth="1"/>
    <col min="3838" max="3838" width="6.75" style="1" customWidth="1"/>
    <col min="3839" max="3839" width="8" style="1" customWidth="1"/>
    <col min="3840" max="3843" width="9" style="1" customWidth="1"/>
    <col min="3844" max="3844" width="6.125" style="1" customWidth="1"/>
    <col min="3845" max="4091" width="9" style="1" customWidth="1"/>
    <col min="4092" max="4092" width="10" style="1" customWidth="1"/>
    <col min="4093" max="4093" width="7.5" style="1" customWidth="1"/>
    <col min="4094" max="4094" width="6.75" style="1" customWidth="1"/>
    <col min="4095" max="4095" width="8" style="1" customWidth="1"/>
    <col min="4096" max="4099" width="9" style="1" customWidth="1"/>
    <col min="4100" max="4100" width="6.125" style="1" customWidth="1"/>
    <col min="4101" max="4347" width="9" style="1" customWidth="1"/>
    <col min="4348" max="4348" width="10" style="1" customWidth="1"/>
    <col min="4349" max="4349" width="7.5" style="1" customWidth="1"/>
    <col min="4350" max="4350" width="6.75" style="1" customWidth="1"/>
    <col min="4351" max="4351" width="8" style="1" customWidth="1"/>
    <col min="4352" max="4355" width="9" style="1" customWidth="1"/>
    <col min="4356" max="4356" width="6.125" style="1" customWidth="1"/>
    <col min="4357" max="4603" width="9" style="1" customWidth="1"/>
    <col min="4604" max="4604" width="10" style="1" customWidth="1"/>
    <col min="4605" max="4605" width="7.5" style="1" customWidth="1"/>
    <col min="4606" max="4606" width="6.75" style="1" customWidth="1"/>
    <col min="4607" max="4607" width="8" style="1" customWidth="1"/>
    <col min="4608" max="4611" width="9" style="1" customWidth="1"/>
    <col min="4612" max="4612" width="6.125" style="1" customWidth="1"/>
    <col min="4613" max="4859" width="9" style="1" customWidth="1"/>
    <col min="4860" max="4860" width="10" style="1" customWidth="1"/>
    <col min="4861" max="4861" width="7.5" style="1" customWidth="1"/>
    <col min="4862" max="4862" width="6.75" style="1" customWidth="1"/>
    <col min="4863" max="4863" width="8" style="1" customWidth="1"/>
    <col min="4864" max="4867" width="9" style="1" customWidth="1"/>
    <col min="4868" max="4868" width="6.125" style="1" customWidth="1"/>
    <col min="4869" max="5115" width="9" style="1" customWidth="1"/>
    <col min="5116" max="5116" width="10" style="1" customWidth="1"/>
    <col min="5117" max="5117" width="7.5" style="1" customWidth="1"/>
    <col min="5118" max="5118" width="6.75" style="1" customWidth="1"/>
    <col min="5119" max="5119" width="8" style="1" customWidth="1"/>
    <col min="5120" max="5123" width="9" style="1" customWidth="1"/>
    <col min="5124" max="5124" width="6.125" style="1" customWidth="1"/>
    <col min="5125" max="5371" width="9" style="1" customWidth="1"/>
    <col min="5372" max="5372" width="10" style="1" customWidth="1"/>
    <col min="5373" max="5373" width="7.5" style="1" customWidth="1"/>
    <col min="5374" max="5374" width="6.75" style="1" customWidth="1"/>
    <col min="5375" max="5375" width="8" style="1" customWidth="1"/>
    <col min="5376" max="5379" width="9" style="1" customWidth="1"/>
    <col min="5380" max="5380" width="6.125" style="1" customWidth="1"/>
    <col min="5381" max="5627" width="9" style="1" customWidth="1"/>
    <col min="5628" max="5628" width="10" style="1" customWidth="1"/>
    <col min="5629" max="5629" width="7.5" style="1" customWidth="1"/>
    <col min="5630" max="5630" width="6.75" style="1" customWidth="1"/>
    <col min="5631" max="5631" width="8" style="1" customWidth="1"/>
    <col min="5632" max="5635" width="9" style="1" customWidth="1"/>
    <col min="5636" max="5636" width="6.125" style="1" customWidth="1"/>
    <col min="5637" max="5883" width="9" style="1" customWidth="1"/>
    <col min="5884" max="5884" width="10" style="1" customWidth="1"/>
    <col min="5885" max="5885" width="7.5" style="1" customWidth="1"/>
    <col min="5886" max="5886" width="6.75" style="1" customWidth="1"/>
    <col min="5887" max="5887" width="8" style="1" customWidth="1"/>
    <col min="5888" max="5891" width="9" style="1" customWidth="1"/>
    <col min="5892" max="5892" width="6.125" style="1" customWidth="1"/>
    <col min="5893" max="6139" width="9" style="1" customWidth="1"/>
    <col min="6140" max="6140" width="10" style="1" customWidth="1"/>
    <col min="6141" max="6141" width="7.5" style="1" customWidth="1"/>
    <col min="6142" max="6142" width="6.75" style="1" customWidth="1"/>
    <col min="6143" max="6143" width="8" style="1" customWidth="1"/>
    <col min="6144" max="6147" width="9" style="1" customWidth="1"/>
    <col min="6148" max="6148" width="6.125" style="1" customWidth="1"/>
    <col min="6149" max="6395" width="9" style="1" customWidth="1"/>
    <col min="6396" max="6396" width="10" style="1" customWidth="1"/>
    <col min="6397" max="6397" width="7.5" style="1" customWidth="1"/>
    <col min="6398" max="6398" width="6.75" style="1" customWidth="1"/>
    <col min="6399" max="6399" width="8" style="1" customWidth="1"/>
    <col min="6400" max="6403" width="9" style="1" customWidth="1"/>
    <col min="6404" max="6404" width="6.125" style="1" customWidth="1"/>
    <col min="6405" max="6651" width="9" style="1" customWidth="1"/>
    <col min="6652" max="6652" width="10" style="1" customWidth="1"/>
    <col min="6653" max="6653" width="7.5" style="1" customWidth="1"/>
    <col min="6654" max="6654" width="6.75" style="1" customWidth="1"/>
    <col min="6655" max="6655" width="8" style="1" customWidth="1"/>
    <col min="6656" max="6659" width="9" style="1" customWidth="1"/>
    <col min="6660" max="6660" width="6.125" style="1" customWidth="1"/>
    <col min="6661" max="6907" width="9" style="1" customWidth="1"/>
    <col min="6908" max="6908" width="10" style="1" customWidth="1"/>
    <col min="6909" max="6909" width="7.5" style="1" customWidth="1"/>
    <col min="6910" max="6910" width="6.75" style="1" customWidth="1"/>
    <col min="6911" max="6911" width="8" style="1" customWidth="1"/>
    <col min="6912" max="6915" width="9" style="1" customWidth="1"/>
    <col min="6916" max="6916" width="6.125" style="1" customWidth="1"/>
    <col min="6917" max="7163" width="9" style="1" customWidth="1"/>
    <col min="7164" max="7164" width="10" style="1" customWidth="1"/>
    <col min="7165" max="7165" width="7.5" style="1" customWidth="1"/>
    <col min="7166" max="7166" width="6.75" style="1" customWidth="1"/>
    <col min="7167" max="7167" width="8" style="1" customWidth="1"/>
    <col min="7168" max="7171" width="9" style="1" customWidth="1"/>
    <col min="7172" max="7172" width="6.125" style="1" customWidth="1"/>
    <col min="7173" max="7419" width="9" style="1" customWidth="1"/>
    <col min="7420" max="7420" width="10" style="1" customWidth="1"/>
    <col min="7421" max="7421" width="7.5" style="1" customWidth="1"/>
    <col min="7422" max="7422" width="6.75" style="1" customWidth="1"/>
    <col min="7423" max="7423" width="8" style="1" customWidth="1"/>
    <col min="7424" max="7427" width="9" style="1" customWidth="1"/>
    <col min="7428" max="7428" width="6.125" style="1" customWidth="1"/>
    <col min="7429" max="7675" width="9" style="1" customWidth="1"/>
    <col min="7676" max="7676" width="10" style="1" customWidth="1"/>
    <col min="7677" max="7677" width="7.5" style="1" customWidth="1"/>
    <col min="7678" max="7678" width="6.75" style="1" customWidth="1"/>
    <col min="7679" max="7679" width="8" style="1" customWidth="1"/>
    <col min="7680" max="7683" width="9" style="1" customWidth="1"/>
    <col min="7684" max="7684" width="6.125" style="1" customWidth="1"/>
    <col min="7685" max="7931" width="9" style="1" customWidth="1"/>
    <col min="7932" max="7932" width="10" style="1" customWidth="1"/>
    <col min="7933" max="7933" width="7.5" style="1" customWidth="1"/>
    <col min="7934" max="7934" width="6.75" style="1" customWidth="1"/>
    <col min="7935" max="7935" width="8" style="1" customWidth="1"/>
    <col min="7936" max="7939" width="9" style="1" customWidth="1"/>
    <col min="7940" max="7940" width="6.125" style="1" customWidth="1"/>
    <col min="7941" max="8187" width="9" style="1" customWidth="1"/>
    <col min="8188" max="8188" width="10" style="1" customWidth="1"/>
    <col min="8189" max="8189" width="7.5" style="1" customWidth="1"/>
    <col min="8190" max="8190" width="6.75" style="1" customWidth="1"/>
    <col min="8191" max="8191" width="8" style="1" customWidth="1"/>
    <col min="8192" max="8195" width="9" style="1" customWidth="1"/>
    <col min="8196" max="8196" width="6.125" style="1" customWidth="1"/>
    <col min="8197" max="8443" width="9" style="1" customWidth="1"/>
    <col min="8444" max="8444" width="10" style="1" customWidth="1"/>
    <col min="8445" max="8445" width="7.5" style="1" customWidth="1"/>
    <col min="8446" max="8446" width="6.75" style="1" customWidth="1"/>
    <col min="8447" max="8447" width="8" style="1" customWidth="1"/>
    <col min="8448" max="8451" width="9" style="1" customWidth="1"/>
    <col min="8452" max="8452" width="6.125" style="1" customWidth="1"/>
    <col min="8453" max="8699" width="9" style="1" customWidth="1"/>
    <col min="8700" max="8700" width="10" style="1" customWidth="1"/>
    <col min="8701" max="8701" width="7.5" style="1" customWidth="1"/>
    <col min="8702" max="8702" width="6.75" style="1" customWidth="1"/>
    <col min="8703" max="8703" width="8" style="1" customWidth="1"/>
    <col min="8704" max="8707" width="9" style="1" customWidth="1"/>
    <col min="8708" max="8708" width="6.125" style="1" customWidth="1"/>
    <col min="8709" max="8955" width="9" style="1" customWidth="1"/>
    <col min="8956" max="8956" width="10" style="1" customWidth="1"/>
    <col min="8957" max="8957" width="7.5" style="1" customWidth="1"/>
    <col min="8958" max="8958" width="6.75" style="1" customWidth="1"/>
    <col min="8959" max="8959" width="8" style="1" customWidth="1"/>
    <col min="8960" max="8963" width="9" style="1" customWidth="1"/>
    <col min="8964" max="8964" width="6.125" style="1" customWidth="1"/>
    <col min="8965" max="9211" width="9" style="1" customWidth="1"/>
    <col min="9212" max="9212" width="10" style="1" customWidth="1"/>
    <col min="9213" max="9213" width="7.5" style="1" customWidth="1"/>
    <col min="9214" max="9214" width="6.75" style="1" customWidth="1"/>
    <col min="9215" max="9215" width="8" style="1" customWidth="1"/>
    <col min="9216" max="9219" width="9" style="1" customWidth="1"/>
    <col min="9220" max="9220" width="6.125" style="1" customWidth="1"/>
    <col min="9221" max="9467" width="9" style="1" customWidth="1"/>
    <col min="9468" max="9468" width="10" style="1" customWidth="1"/>
    <col min="9469" max="9469" width="7.5" style="1" customWidth="1"/>
    <col min="9470" max="9470" width="6.75" style="1" customWidth="1"/>
    <col min="9471" max="9471" width="8" style="1" customWidth="1"/>
    <col min="9472" max="9475" width="9" style="1" customWidth="1"/>
    <col min="9476" max="9476" width="6.125" style="1" customWidth="1"/>
    <col min="9477" max="9723" width="9" style="1" customWidth="1"/>
    <col min="9724" max="9724" width="10" style="1" customWidth="1"/>
    <col min="9725" max="9725" width="7.5" style="1" customWidth="1"/>
    <col min="9726" max="9726" width="6.75" style="1" customWidth="1"/>
    <col min="9727" max="9727" width="8" style="1" customWidth="1"/>
    <col min="9728" max="9731" width="9" style="1" customWidth="1"/>
    <col min="9732" max="9732" width="6.125" style="1" customWidth="1"/>
    <col min="9733" max="9979" width="9" style="1" customWidth="1"/>
    <col min="9980" max="9980" width="10" style="1" customWidth="1"/>
    <col min="9981" max="9981" width="7.5" style="1" customWidth="1"/>
    <col min="9982" max="9982" width="6.75" style="1" customWidth="1"/>
    <col min="9983" max="9983" width="8" style="1" customWidth="1"/>
    <col min="9984" max="9987" width="9" style="1" customWidth="1"/>
    <col min="9988" max="9988" width="6.125" style="1" customWidth="1"/>
    <col min="9989" max="10235" width="9" style="1" customWidth="1"/>
    <col min="10236" max="10236" width="10" style="1" customWidth="1"/>
    <col min="10237" max="10237" width="7.5" style="1" customWidth="1"/>
    <col min="10238" max="10238" width="6.75" style="1" customWidth="1"/>
    <col min="10239" max="10239" width="8" style="1" customWidth="1"/>
    <col min="10240" max="10243" width="9" style="1" customWidth="1"/>
    <col min="10244" max="10244" width="6.125" style="1" customWidth="1"/>
    <col min="10245" max="10491" width="9" style="1" customWidth="1"/>
    <col min="10492" max="10492" width="10" style="1" customWidth="1"/>
    <col min="10493" max="10493" width="7.5" style="1" customWidth="1"/>
    <col min="10494" max="10494" width="6.75" style="1" customWidth="1"/>
    <col min="10495" max="10495" width="8" style="1" customWidth="1"/>
    <col min="10496" max="10499" width="9" style="1" customWidth="1"/>
    <col min="10500" max="10500" width="6.125" style="1" customWidth="1"/>
    <col min="10501" max="10747" width="9" style="1" customWidth="1"/>
    <col min="10748" max="10748" width="10" style="1" customWidth="1"/>
    <col min="10749" max="10749" width="7.5" style="1" customWidth="1"/>
    <col min="10750" max="10750" width="6.75" style="1" customWidth="1"/>
    <col min="10751" max="10751" width="8" style="1" customWidth="1"/>
    <col min="10752" max="10755" width="9" style="1" customWidth="1"/>
    <col min="10756" max="10756" width="6.125" style="1" customWidth="1"/>
    <col min="10757" max="11003" width="9" style="1" customWidth="1"/>
    <col min="11004" max="11004" width="10" style="1" customWidth="1"/>
    <col min="11005" max="11005" width="7.5" style="1" customWidth="1"/>
    <col min="11006" max="11006" width="6.75" style="1" customWidth="1"/>
    <col min="11007" max="11007" width="8" style="1" customWidth="1"/>
    <col min="11008" max="11011" width="9" style="1" customWidth="1"/>
    <col min="11012" max="11012" width="6.125" style="1" customWidth="1"/>
    <col min="11013" max="11259" width="9" style="1" customWidth="1"/>
    <col min="11260" max="11260" width="10" style="1" customWidth="1"/>
    <col min="11261" max="11261" width="7.5" style="1" customWidth="1"/>
    <col min="11262" max="11262" width="6.75" style="1" customWidth="1"/>
    <col min="11263" max="11263" width="8" style="1" customWidth="1"/>
    <col min="11264" max="11267" width="9" style="1" customWidth="1"/>
    <col min="11268" max="11268" width="6.125" style="1" customWidth="1"/>
    <col min="11269" max="11515" width="9" style="1" customWidth="1"/>
    <col min="11516" max="11516" width="10" style="1" customWidth="1"/>
    <col min="11517" max="11517" width="7.5" style="1" customWidth="1"/>
    <col min="11518" max="11518" width="6.75" style="1" customWidth="1"/>
    <col min="11519" max="11519" width="8" style="1" customWidth="1"/>
    <col min="11520" max="11523" width="9" style="1" customWidth="1"/>
    <col min="11524" max="11524" width="6.125" style="1" customWidth="1"/>
    <col min="11525" max="11771" width="9" style="1" customWidth="1"/>
    <col min="11772" max="11772" width="10" style="1" customWidth="1"/>
    <col min="11773" max="11773" width="7.5" style="1" customWidth="1"/>
    <col min="11774" max="11774" width="6.75" style="1" customWidth="1"/>
    <col min="11775" max="11775" width="8" style="1" customWidth="1"/>
    <col min="11776" max="11779" width="9" style="1" customWidth="1"/>
    <col min="11780" max="11780" width="6.125" style="1" customWidth="1"/>
    <col min="11781" max="12027" width="9" style="1" customWidth="1"/>
    <col min="12028" max="12028" width="10" style="1" customWidth="1"/>
    <col min="12029" max="12029" width="7.5" style="1" customWidth="1"/>
    <col min="12030" max="12030" width="6.75" style="1" customWidth="1"/>
    <col min="12031" max="12031" width="8" style="1" customWidth="1"/>
    <col min="12032" max="12035" width="9" style="1" customWidth="1"/>
    <col min="12036" max="12036" width="6.125" style="1" customWidth="1"/>
    <col min="12037" max="12283" width="9" style="1" customWidth="1"/>
    <col min="12284" max="12284" width="10" style="1" customWidth="1"/>
    <col min="12285" max="12285" width="7.5" style="1" customWidth="1"/>
    <col min="12286" max="12286" width="6.75" style="1" customWidth="1"/>
    <col min="12287" max="12287" width="8" style="1" customWidth="1"/>
    <col min="12288" max="12291" width="9" style="1" customWidth="1"/>
    <col min="12292" max="12292" width="6.125" style="1" customWidth="1"/>
    <col min="12293" max="12539" width="9" style="1" customWidth="1"/>
    <col min="12540" max="12540" width="10" style="1" customWidth="1"/>
    <col min="12541" max="12541" width="7.5" style="1" customWidth="1"/>
    <col min="12542" max="12542" width="6.75" style="1" customWidth="1"/>
    <col min="12543" max="12543" width="8" style="1" customWidth="1"/>
    <col min="12544" max="12547" width="9" style="1" customWidth="1"/>
    <col min="12548" max="12548" width="6.125" style="1" customWidth="1"/>
    <col min="12549" max="12795" width="9" style="1" customWidth="1"/>
    <col min="12796" max="12796" width="10" style="1" customWidth="1"/>
    <col min="12797" max="12797" width="7.5" style="1" customWidth="1"/>
    <col min="12798" max="12798" width="6.75" style="1" customWidth="1"/>
    <col min="12799" max="12799" width="8" style="1" customWidth="1"/>
    <col min="12800" max="12803" width="9" style="1" customWidth="1"/>
    <col min="12804" max="12804" width="6.125" style="1" customWidth="1"/>
    <col min="12805" max="13051" width="9" style="1" customWidth="1"/>
    <col min="13052" max="13052" width="10" style="1" customWidth="1"/>
    <col min="13053" max="13053" width="7.5" style="1" customWidth="1"/>
    <col min="13054" max="13054" width="6.75" style="1" customWidth="1"/>
    <col min="13055" max="13055" width="8" style="1" customWidth="1"/>
    <col min="13056" max="13059" width="9" style="1" customWidth="1"/>
    <col min="13060" max="13060" width="6.125" style="1" customWidth="1"/>
    <col min="13061" max="13307" width="9" style="1" customWidth="1"/>
    <col min="13308" max="13308" width="10" style="1" customWidth="1"/>
    <col min="13309" max="13309" width="7.5" style="1" customWidth="1"/>
    <col min="13310" max="13310" width="6.75" style="1" customWidth="1"/>
    <col min="13311" max="13311" width="8" style="1" customWidth="1"/>
    <col min="13312" max="13315" width="9" style="1" customWidth="1"/>
    <col min="13316" max="13316" width="6.125" style="1" customWidth="1"/>
    <col min="13317" max="13563" width="9" style="1" customWidth="1"/>
    <col min="13564" max="13564" width="10" style="1" customWidth="1"/>
    <col min="13565" max="13565" width="7.5" style="1" customWidth="1"/>
    <col min="13566" max="13566" width="6.75" style="1" customWidth="1"/>
    <col min="13567" max="13567" width="8" style="1" customWidth="1"/>
    <col min="13568" max="13571" width="9" style="1" customWidth="1"/>
    <col min="13572" max="13572" width="6.125" style="1" customWidth="1"/>
    <col min="13573" max="13819" width="9" style="1" customWidth="1"/>
    <col min="13820" max="13820" width="10" style="1" customWidth="1"/>
    <col min="13821" max="13821" width="7.5" style="1" customWidth="1"/>
    <col min="13822" max="13822" width="6.75" style="1" customWidth="1"/>
    <col min="13823" max="13823" width="8" style="1" customWidth="1"/>
    <col min="13824" max="13827" width="9" style="1" customWidth="1"/>
    <col min="13828" max="13828" width="6.125" style="1" customWidth="1"/>
    <col min="13829" max="14075" width="9" style="1" customWidth="1"/>
    <col min="14076" max="14076" width="10" style="1" customWidth="1"/>
    <col min="14077" max="14077" width="7.5" style="1" customWidth="1"/>
    <col min="14078" max="14078" width="6.75" style="1" customWidth="1"/>
    <col min="14079" max="14079" width="8" style="1" customWidth="1"/>
    <col min="14080" max="14083" width="9" style="1" customWidth="1"/>
    <col min="14084" max="14084" width="6.125" style="1" customWidth="1"/>
    <col min="14085" max="14331" width="9" style="1" customWidth="1"/>
    <col min="14332" max="14332" width="10" style="1" customWidth="1"/>
    <col min="14333" max="14333" width="7.5" style="1" customWidth="1"/>
    <col min="14334" max="14334" width="6.75" style="1" customWidth="1"/>
    <col min="14335" max="14335" width="8" style="1" customWidth="1"/>
    <col min="14336" max="14339" width="9" style="1" customWidth="1"/>
    <col min="14340" max="14340" width="6.125" style="1" customWidth="1"/>
    <col min="14341" max="14587" width="9" style="1" customWidth="1"/>
    <col min="14588" max="14588" width="10" style="1" customWidth="1"/>
    <col min="14589" max="14589" width="7.5" style="1" customWidth="1"/>
    <col min="14590" max="14590" width="6.75" style="1" customWidth="1"/>
    <col min="14591" max="14591" width="8" style="1" customWidth="1"/>
    <col min="14592" max="14595" width="9" style="1" customWidth="1"/>
    <col min="14596" max="14596" width="6.125" style="1" customWidth="1"/>
    <col min="14597" max="14843" width="9" style="1" customWidth="1"/>
    <col min="14844" max="14844" width="10" style="1" customWidth="1"/>
    <col min="14845" max="14845" width="7.5" style="1" customWidth="1"/>
    <col min="14846" max="14846" width="6.75" style="1" customWidth="1"/>
    <col min="14847" max="14847" width="8" style="1" customWidth="1"/>
    <col min="14848" max="14851" width="9" style="1" customWidth="1"/>
    <col min="14852" max="14852" width="6.125" style="1" customWidth="1"/>
    <col min="14853" max="15099" width="9" style="1" customWidth="1"/>
    <col min="15100" max="15100" width="10" style="1" customWidth="1"/>
    <col min="15101" max="15101" width="7.5" style="1" customWidth="1"/>
    <col min="15102" max="15102" width="6.75" style="1" customWidth="1"/>
    <col min="15103" max="15103" width="8" style="1" customWidth="1"/>
    <col min="15104" max="15107" width="9" style="1" customWidth="1"/>
    <col min="15108" max="15108" width="6.125" style="1" customWidth="1"/>
    <col min="15109" max="15355" width="9" style="1" customWidth="1"/>
    <col min="15356" max="15356" width="10" style="1" customWidth="1"/>
    <col min="15357" max="15357" width="7.5" style="1" customWidth="1"/>
    <col min="15358" max="15358" width="6.75" style="1" customWidth="1"/>
    <col min="15359" max="15359" width="8" style="1" customWidth="1"/>
    <col min="15360" max="15363" width="9" style="1" customWidth="1"/>
    <col min="15364" max="15364" width="6.125" style="1" customWidth="1"/>
    <col min="15365" max="15611" width="9" style="1" customWidth="1"/>
    <col min="15612" max="15612" width="10" style="1" customWidth="1"/>
    <col min="15613" max="15613" width="7.5" style="1" customWidth="1"/>
    <col min="15614" max="15614" width="6.75" style="1" customWidth="1"/>
    <col min="15615" max="15615" width="8" style="1" customWidth="1"/>
    <col min="15616" max="15619" width="9" style="1" customWidth="1"/>
    <col min="15620" max="15620" width="6.125" style="1" customWidth="1"/>
    <col min="15621" max="15867" width="9" style="1" customWidth="1"/>
    <col min="15868" max="15868" width="10" style="1" customWidth="1"/>
    <col min="15869" max="15869" width="7.5" style="1" customWidth="1"/>
    <col min="15870" max="15870" width="6.75" style="1" customWidth="1"/>
    <col min="15871" max="15871" width="8" style="1" customWidth="1"/>
    <col min="15872" max="15875" width="9" style="1" customWidth="1"/>
    <col min="15876" max="15876" width="6.125" style="1" customWidth="1"/>
    <col min="15877" max="16123" width="9" style="1" customWidth="1"/>
    <col min="16124" max="16124" width="10" style="1" customWidth="1"/>
    <col min="16125" max="16125" width="7.5" style="1" customWidth="1"/>
    <col min="16126" max="16126" width="6.75" style="1" customWidth="1"/>
    <col min="16127" max="16127" width="8" style="1" customWidth="1"/>
    <col min="16128" max="16131" width="9" style="1" customWidth="1"/>
    <col min="16132" max="16132" width="6.125" style="1" customWidth="1"/>
    <col min="16133" max="16384" width="9" style="1" customWidth="1"/>
  </cols>
  <sheetData>
    <row r="1" spans="1:7" ht="24.95" customHeight="1">
      <c r="A1" s="6" t="s">
        <v>80</v>
      </c>
      <c r="B1" s="6"/>
      <c r="C1" s="6"/>
      <c r="D1" s="6"/>
      <c r="E1" s="6"/>
      <c r="F1" s="6"/>
    </row>
    <row r="2" spans="1:7" s="5" customFormat="1" ht="24.95" customHeight="1">
      <c r="C2" s="7" t="s">
        <v>25</v>
      </c>
      <c r="D2" s="167" t="s">
        <v>127</v>
      </c>
    </row>
    <row r="3" spans="1:7" ht="24.95" customHeight="1">
      <c r="C3" s="158" t="s">
        <v>55</v>
      </c>
      <c r="D3" s="168" t="s">
        <v>261</v>
      </c>
    </row>
    <row r="4" spans="1:7" ht="24.95" customHeight="1">
      <c r="C4" s="159" t="s">
        <v>267</v>
      </c>
      <c r="D4" s="169">
        <v>0</v>
      </c>
    </row>
    <row r="5" spans="1:7" ht="24.95" customHeight="1">
      <c r="C5" s="159">
        <v>19</v>
      </c>
      <c r="D5" s="169" t="s">
        <v>102</v>
      </c>
    </row>
    <row r="6" spans="1:7" ht="24.95" customHeight="1">
      <c r="C6" s="159">
        <v>20</v>
      </c>
      <c r="D6" s="169" t="s">
        <v>11</v>
      </c>
    </row>
    <row r="7" spans="1:7" ht="24.95" customHeight="1">
      <c r="C7" s="159">
        <v>21</v>
      </c>
      <c r="D7" s="169">
        <v>0</v>
      </c>
    </row>
    <row r="8" spans="1:7" ht="24.95" customHeight="1">
      <c r="C8" s="159">
        <v>22</v>
      </c>
      <c r="D8" s="169">
        <v>0</v>
      </c>
    </row>
    <row r="9" spans="1:7" ht="24.95" customHeight="1">
      <c r="C9" s="159">
        <v>23</v>
      </c>
      <c r="D9" s="170">
        <v>0</v>
      </c>
    </row>
    <row r="10" spans="1:7" ht="24.95" customHeight="1">
      <c r="C10" s="159">
        <v>24</v>
      </c>
      <c r="D10" s="170">
        <v>0</v>
      </c>
    </row>
    <row r="11" spans="1:7" s="73" customFormat="1" ht="24.95" customHeight="1">
      <c r="C11" s="160">
        <v>25</v>
      </c>
      <c r="D11" s="171">
        <v>0</v>
      </c>
      <c r="E11" s="1"/>
      <c r="F11" s="1"/>
      <c r="G11" s="1"/>
    </row>
    <row r="12" spans="1:7" s="73" customFormat="1" ht="24.95" customHeight="1">
      <c r="C12" s="161">
        <v>26</v>
      </c>
      <c r="D12" s="172">
        <v>0</v>
      </c>
      <c r="E12" s="1"/>
      <c r="F12" s="1"/>
      <c r="G12" s="1"/>
    </row>
    <row r="13" spans="1:7" s="73" customFormat="1" ht="24.95" customHeight="1">
      <c r="C13" s="77">
        <v>27</v>
      </c>
      <c r="D13" s="173">
        <v>0</v>
      </c>
      <c r="E13" s="1"/>
      <c r="F13" s="1"/>
      <c r="G13" s="1"/>
    </row>
    <row r="14" spans="1:7" s="73" customFormat="1" ht="24.95" customHeight="1">
      <c r="C14" s="162">
        <v>28</v>
      </c>
      <c r="D14" s="174">
        <v>0</v>
      </c>
      <c r="E14" s="1"/>
      <c r="F14" s="1"/>
      <c r="G14" s="1"/>
    </row>
    <row r="15" spans="1:7" s="73" customFormat="1" ht="24.95" customHeight="1">
      <c r="C15" s="163">
        <v>29</v>
      </c>
      <c r="D15" s="175" t="s">
        <v>241</v>
      </c>
      <c r="E15" s="1"/>
      <c r="F15" s="1"/>
      <c r="G15" s="1"/>
    </row>
    <row r="16" spans="1:7" s="73" customFormat="1" ht="24.95" customHeight="1">
      <c r="C16" s="162">
        <v>30</v>
      </c>
      <c r="D16" s="174">
        <v>0</v>
      </c>
      <c r="E16" s="1"/>
      <c r="F16" s="1"/>
      <c r="G16" s="1"/>
    </row>
    <row r="17" spans="2:11" s="73" customFormat="1" ht="24.95" customHeight="1">
      <c r="C17" s="164" t="s">
        <v>167</v>
      </c>
      <c r="D17" s="176">
        <v>0</v>
      </c>
      <c r="E17" s="1"/>
      <c r="F17" s="1"/>
      <c r="G17" s="1"/>
    </row>
    <row r="18" spans="2:11" s="73" customFormat="1" ht="24.95" customHeight="1">
      <c r="C18" s="78">
        <v>2</v>
      </c>
      <c r="D18" s="177">
        <v>1</v>
      </c>
      <c r="E18" s="1"/>
      <c r="F18" s="1"/>
      <c r="G18" s="1"/>
    </row>
    <row r="19" spans="2:11" s="73" customFormat="1" ht="24.95" customHeight="1">
      <c r="C19" s="78">
        <v>3</v>
      </c>
      <c r="D19" s="177">
        <v>1</v>
      </c>
      <c r="E19" s="1"/>
      <c r="F19" s="1"/>
      <c r="G19" s="1"/>
    </row>
    <row r="20" spans="2:11" s="73" customFormat="1" ht="24.95" customHeight="1">
      <c r="C20" s="76">
        <v>4</v>
      </c>
      <c r="D20" s="177">
        <v>0</v>
      </c>
      <c r="E20" s="1"/>
      <c r="F20" s="1"/>
      <c r="G20" s="1"/>
    </row>
    <row r="21" spans="2:11" s="73" customFormat="1" ht="24.95" customHeight="1">
      <c r="C21" s="161">
        <v>5</v>
      </c>
      <c r="D21" s="172">
        <v>0</v>
      </c>
      <c r="E21" s="1"/>
      <c r="F21" s="1"/>
      <c r="G21" s="1"/>
    </row>
    <row r="22" spans="2:11" s="73" customFormat="1" ht="24.95" customHeight="1">
      <c r="C22" s="165">
        <v>6</v>
      </c>
      <c r="D22" s="178">
        <v>0</v>
      </c>
      <c r="E22" s="1"/>
      <c r="F22" s="1"/>
      <c r="G22" s="1"/>
    </row>
    <row r="23" spans="2:11" ht="24.95" customHeight="1">
      <c r="C23" s="166"/>
      <c r="D23" s="167" t="s">
        <v>198</v>
      </c>
    </row>
    <row r="24" spans="2:11" ht="24.75" customHeight="1">
      <c r="B24" s="157"/>
      <c r="C24" s="4"/>
      <c r="D24" s="4"/>
      <c r="E24" s="4"/>
    </row>
    <row r="25" spans="2:11" ht="24.75" customHeight="1">
      <c r="B25" s="157"/>
      <c r="C25" s="4"/>
      <c r="D25" s="4"/>
      <c r="E25" s="4"/>
      <c r="K25" s="73"/>
    </row>
    <row r="26" spans="2:11" ht="15" customHeight="1"/>
    <row r="27" spans="2:11" ht="15" customHeight="1"/>
    <row r="28" spans="2:11" ht="15" customHeight="1"/>
  </sheetData>
  <protectedRanges>
    <protectedRange sqref="D23 A1:B1 D2:D11 C2:C12" name="範囲1_3_1"/>
    <protectedRange sqref="C23" name="範囲1_4_1"/>
    <protectedRange sqref="D12" name="範囲1_1"/>
    <protectedRange sqref="C13:C22" name="範囲1_3_1_1"/>
  </protectedRanges>
  <mergeCells count="1">
    <mergeCell ref="A1:F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6"/>
  <sheetViews>
    <sheetView view="pageBreakPreview" zoomScaleSheetLayoutView="100" workbookViewId="0">
      <selection activeCell="C23" sqref="C23:F23"/>
    </sheetView>
  </sheetViews>
  <sheetFormatPr defaultRowHeight="10.5"/>
  <cols>
    <col min="1" max="2" width="8.125" style="1" customWidth="1"/>
    <col min="3" max="3" width="11.875" style="1" customWidth="1"/>
    <col min="4" max="4" width="7.5" style="1" customWidth="1"/>
    <col min="5" max="5" width="6.75" style="1" customWidth="1"/>
    <col min="6" max="6" width="8" style="1" customWidth="1"/>
    <col min="7" max="8" width="8.125" style="1" customWidth="1"/>
    <col min="9" max="250" width="9" style="1" customWidth="1"/>
    <col min="251" max="251" width="10" style="1" customWidth="1"/>
    <col min="252" max="252" width="7.5" style="1" customWidth="1"/>
    <col min="253" max="253" width="6.75" style="1" customWidth="1"/>
    <col min="254" max="254" width="8" style="1" customWidth="1"/>
    <col min="255" max="258" width="9" style="1" customWidth="1"/>
    <col min="259" max="259" width="6.125" style="1" customWidth="1"/>
    <col min="260" max="506" width="9" style="1" customWidth="1"/>
    <col min="507" max="507" width="10" style="1" customWidth="1"/>
    <col min="508" max="508" width="7.5" style="1" customWidth="1"/>
    <col min="509" max="509" width="6.75" style="1" customWidth="1"/>
    <col min="510" max="510" width="8" style="1" customWidth="1"/>
    <col min="511" max="514" width="9" style="1" customWidth="1"/>
    <col min="515" max="515" width="6.125" style="1" customWidth="1"/>
    <col min="516" max="762" width="9" style="1" customWidth="1"/>
    <col min="763" max="763" width="10" style="1" customWidth="1"/>
    <col min="764" max="764" width="7.5" style="1" customWidth="1"/>
    <col min="765" max="765" width="6.75" style="1" customWidth="1"/>
    <col min="766" max="766" width="8" style="1" customWidth="1"/>
    <col min="767" max="770" width="9" style="1" customWidth="1"/>
    <col min="771" max="771" width="6.125" style="1" customWidth="1"/>
    <col min="772" max="1018" width="9" style="1" customWidth="1"/>
    <col min="1019" max="1019" width="10" style="1" customWidth="1"/>
    <col min="1020" max="1020" width="7.5" style="1" customWidth="1"/>
    <col min="1021" max="1021" width="6.75" style="1" customWidth="1"/>
    <col min="1022" max="1022" width="8" style="1" customWidth="1"/>
    <col min="1023" max="1026" width="9" style="1" customWidth="1"/>
    <col min="1027" max="1027" width="6.125" style="1" customWidth="1"/>
    <col min="1028" max="1274" width="9" style="1" customWidth="1"/>
    <col min="1275" max="1275" width="10" style="1" customWidth="1"/>
    <col min="1276" max="1276" width="7.5" style="1" customWidth="1"/>
    <col min="1277" max="1277" width="6.75" style="1" customWidth="1"/>
    <col min="1278" max="1278" width="8" style="1" customWidth="1"/>
    <col min="1279" max="1282" width="9" style="1" customWidth="1"/>
    <col min="1283" max="1283" width="6.125" style="1" customWidth="1"/>
    <col min="1284" max="1530" width="9" style="1" customWidth="1"/>
    <col min="1531" max="1531" width="10" style="1" customWidth="1"/>
    <col min="1532" max="1532" width="7.5" style="1" customWidth="1"/>
    <col min="1533" max="1533" width="6.75" style="1" customWidth="1"/>
    <col min="1534" max="1534" width="8" style="1" customWidth="1"/>
    <col min="1535" max="1538" width="9" style="1" customWidth="1"/>
    <col min="1539" max="1539" width="6.125" style="1" customWidth="1"/>
    <col min="1540" max="1786" width="9" style="1" customWidth="1"/>
    <col min="1787" max="1787" width="10" style="1" customWidth="1"/>
    <col min="1788" max="1788" width="7.5" style="1" customWidth="1"/>
    <col min="1789" max="1789" width="6.75" style="1" customWidth="1"/>
    <col min="1790" max="1790" width="8" style="1" customWidth="1"/>
    <col min="1791" max="1794" width="9" style="1" customWidth="1"/>
    <col min="1795" max="1795" width="6.125" style="1" customWidth="1"/>
    <col min="1796" max="2042" width="9" style="1" customWidth="1"/>
    <col min="2043" max="2043" width="10" style="1" customWidth="1"/>
    <col min="2044" max="2044" width="7.5" style="1" customWidth="1"/>
    <col min="2045" max="2045" width="6.75" style="1" customWidth="1"/>
    <col min="2046" max="2046" width="8" style="1" customWidth="1"/>
    <col min="2047" max="2050" width="9" style="1" customWidth="1"/>
    <col min="2051" max="2051" width="6.125" style="1" customWidth="1"/>
    <col min="2052" max="2298" width="9" style="1" customWidth="1"/>
    <col min="2299" max="2299" width="10" style="1" customWidth="1"/>
    <col min="2300" max="2300" width="7.5" style="1" customWidth="1"/>
    <col min="2301" max="2301" width="6.75" style="1" customWidth="1"/>
    <col min="2302" max="2302" width="8" style="1" customWidth="1"/>
    <col min="2303" max="2306" width="9" style="1" customWidth="1"/>
    <col min="2307" max="2307" width="6.125" style="1" customWidth="1"/>
    <col min="2308" max="2554" width="9" style="1" customWidth="1"/>
    <col min="2555" max="2555" width="10" style="1" customWidth="1"/>
    <col min="2556" max="2556" width="7.5" style="1" customWidth="1"/>
    <col min="2557" max="2557" width="6.75" style="1" customWidth="1"/>
    <col min="2558" max="2558" width="8" style="1" customWidth="1"/>
    <col min="2559" max="2562" width="9" style="1" customWidth="1"/>
    <col min="2563" max="2563" width="6.125" style="1" customWidth="1"/>
    <col min="2564" max="2810" width="9" style="1" customWidth="1"/>
    <col min="2811" max="2811" width="10" style="1" customWidth="1"/>
    <col min="2812" max="2812" width="7.5" style="1" customWidth="1"/>
    <col min="2813" max="2813" width="6.75" style="1" customWidth="1"/>
    <col min="2814" max="2814" width="8" style="1" customWidth="1"/>
    <col min="2815" max="2818" width="9" style="1" customWidth="1"/>
    <col min="2819" max="2819" width="6.125" style="1" customWidth="1"/>
    <col min="2820" max="3066" width="9" style="1" customWidth="1"/>
    <col min="3067" max="3067" width="10" style="1" customWidth="1"/>
    <col min="3068" max="3068" width="7.5" style="1" customWidth="1"/>
    <col min="3069" max="3069" width="6.75" style="1" customWidth="1"/>
    <col min="3070" max="3070" width="8" style="1" customWidth="1"/>
    <col min="3071" max="3074" width="9" style="1" customWidth="1"/>
    <col min="3075" max="3075" width="6.125" style="1" customWidth="1"/>
    <col min="3076" max="3322" width="9" style="1" customWidth="1"/>
    <col min="3323" max="3323" width="10" style="1" customWidth="1"/>
    <col min="3324" max="3324" width="7.5" style="1" customWidth="1"/>
    <col min="3325" max="3325" width="6.75" style="1" customWidth="1"/>
    <col min="3326" max="3326" width="8" style="1" customWidth="1"/>
    <col min="3327" max="3330" width="9" style="1" customWidth="1"/>
    <col min="3331" max="3331" width="6.125" style="1" customWidth="1"/>
    <col min="3332" max="3578" width="9" style="1" customWidth="1"/>
    <col min="3579" max="3579" width="10" style="1" customWidth="1"/>
    <col min="3580" max="3580" width="7.5" style="1" customWidth="1"/>
    <col min="3581" max="3581" width="6.75" style="1" customWidth="1"/>
    <col min="3582" max="3582" width="8" style="1" customWidth="1"/>
    <col min="3583" max="3586" width="9" style="1" customWidth="1"/>
    <col min="3587" max="3587" width="6.125" style="1" customWidth="1"/>
    <col min="3588" max="3834" width="9" style="1" customWidth="1"/>
    <col min="3835" max="3835" width="10" style="1" customWidth="1"/>
    <col min="3836" max="3836" width="7.5" style="1" customWidth="1"/>
    <col min="3837" max="3837" width="6.75" style="1" customWidth="1"/>
    <col min="3838" max="3838" width="8" style="1" customWidth="1"/>
    <col min="3839" max="3842" width="9" style="1" customWidth="1"/>
    <col min="3843" max="3843" width="6.125" style="1" customWidth="1"/>
    <col min="3844" max="4090" width="9" style="1" customWidth="1"/>
    <col min="4091" max="4091" width="10" style="1" customWidth="1"/>
    <col min="4092" max="4092" width="7.5" style="1" customWidth="1"/>
    <col min="4093" max="4093" width="6.75" style="1" customWidth="1"/>
    <col min="4094" max="4094" width="8" style="1" customWidth="1"/>
    <col min="4095" max="4098" width="9" style="1" customWidth="1"/>
    <col min="4099" max="4099" width="6.125" style="1" customWidth="1"/>
    <col min="4100" max="4346" width="9" style="1" customWidth="1"/>
    <col min="4347" max="4347" width="10" style="1" customWidth="1"/>
    <col min="4348" max="4348" width="7.5" style="1" customWidth="1"/>
    <col min="4349" max="4349" width="6.75" style="1" customWidth="1"/>
    <col min="4350" max="4350" width="8" style="1" customWidth="1"/>
    <col min="4351" max="4354" width="9" style="1" customWidth="1"/>
    <col min="4355" max="4355" width="6.125" style="1" customWidth="1"/>
    <col min="4356" max="4602" width="9" style="1" customWidth="1"/>
    <col min="4603" max="4603" width="10" style="1" customWidth="1"/>
    <col min="4604" max="4604" width="7.5" style="1" customWidth="1"/>
    <col min="4605" max="4605" width="6.75" style="1" customWidth="1"/>
    <col min="4606" max="4606" width="8" style="1" customWidth="1"/>
    <col min="4607" max="4610" width="9" style="1" customWidth="1"/>
    <col min="4611" max="4611" width="6.125" style="1" customWidth="1"/>
    <col min="4612" max="4858" width="9" style="1" customWidth="1"/>
    <col min="4859" max="4859" width="10" style="1" customWidth="1"/>
    <col min="4860" max="4860" width="7.5" style="1" customWidth="1"/>
    <col min="4861" max="4861" width="6.75" style="1" customWidth="1"/>
    <col min="4862" max="4862" width="8" style="1" customWidth="1"/>
    <col min="4863" max="4866" width="9" style="1" customWidth="1"/>
    <col min="4867" max="4867" width="6.125" style="1" customWidth="1"/>
    <col min="4868" max="5114" width="9" style="1" customWidth="1"/>
    <col min="5115" max="5115" width="10" style="1" customWidth="1"/>
    <col min="5116" max="5116" width="7.5" style="1" customWidth="1"/>
    <col min="5117" max="5117" width="6.75" style="1" customWidth="1"/>
    <col min="5118" max="5118" width="8" style="1" customWidth="1"/>
    <col min="5119" max="5122" width="9" style="1" customWidth="1"/>
    <col min="5123" max="5123" width="6.125" style="1" customWidth="1"/>
    <col min="5124" max="5370" width="9" style="1" customWidth="1"/>
    <col min="5371" max="5371" width="10" style="1" customWidth="1"/>
    <col min="5372" max="5372" width="7.5" style="1" customWidth="1"/>
    <col min="5373" max="5373" width="6.75" style="1" customWidth="1"/>
    <col min="5374" max="5374" width="8" style="1" customWidth="1"/>
    <col min="5375" max="5378" width="9" style="1" customWidth="1"/>
    <col min="5379" max="5379" width="6.125" style="1" customWidth="1"/>
    <col min="5380" max="5626" width="9" style="1" customWidth="1"/>
    <col min="5627" max="5627" width="10" style="1" customWidth="1"/>
    <col min="5628" max="5628" width="7.5" style="1" customWidth="1"/>
    <col min="5629" max="5629" width="6.75" style="1" customWidth="1"/>
    <col min="5630" max="5630" width="8" style="1" customWidth="1"/>
    <col min="5631" max="5634" width="9" style="1" customWidth="1"/>
    <col min="5635" max="5635" width="6.125" style="1" customWidth="1"/>
    <col min="5636" max="5882" width="9" style="1" customWidth="1"/>
    <col min="5883" max="5883" width="10" style="1" customWidth="1"/>
    <col min="5884" max="5884" width="7.5" style="1" customWidth="1"/>
    <col min="5885" max="5885" width="6.75" style="1" customWidth="1"/>
    <col min="5886" max="5886" width="8" style="1" customWidth="1"/>
    <col min="5887" max="5890" width="9" style="1" customWidth="1"/>
    <col min="5891" max="5891" width="6.125" style="1" customWidth="1"/>
    <col min="5892" max="6138" width="9" style="1" customWidth="1"/>
    <col min="6139" max="6139" width="10" style="1" customWidth="1"/>
    <col min="6140" max="6140" width="7.5" style="1" customWidth="1"/>
    <col min="6141" max="6141" width="6.75" style="1" customWidth="1"/>
    <col min="6142" max="6142" width="8" style="1" customWidth="1"/>
    <col min="6143" max="6146" width="9" style="1" customWidth="1"/>
    <col min="6147" max="6147" width="6.125" style="1" customWidth="1"/>
    <col min="6148" max="6394" width="9" style="1" customWidth="1"/>
    <col min="6395" max="6395" width="10" style="1" customWidth="1"/>
    <col min="6396" max="6396" width="7.5" style="1" customWidth="1"/>
    <col min="6397" max="6397" width="6.75" style="1" customWidth="1"/>
    <col min="6398" max="6398" width="8" style="1" customWidth="1"/>
    <col min="6399" max="6402" width="9" style="1" customWidth="1"/>
    <col min="6403" max="6403" width="6.125" style="1" customWidth="1"/>
    <col min="6404" max="6650" width="9" style="1" customWidth="1"/>
    <col min="6651" max="6651" width="10" style="1" customWidth="1"/>
    <col min="6652" max="6652" width="7.5" style="1" customWidth="1"/>
    <col min="6653" max="6653" width="6.75" style="1" customWidth="1"/>
    <col min="6654" max="6654" width="8" style="1" customWidth="1"/>
    <col min="6655" max="6658" width="9" style="1" customWidth="1"/>
    <col min="6659" max="6659" width="6.125" style="1" customWidth="1"/>
    <col min="6660" max="6906" width="9" style="1" customWidth="1"/>
    <col min="6907" max="6907" width="10" style="1" customWidth="1"/>
    <col min="6908" max="6908" width="7.5" style="1" customWidth="1"/>
    <col min="6909" max="6909" width="6.75" style="1" customWidth="1"/>
    <col min="6910" max="6910" width="8" style="1" customWidth="1"/>
    <col min="6911" max="6914" width="9" style="1" customWidth="1"/>
    <col min="6915" max="6915" width="6.125" style="1" customWidth="1"/>
    <col min="6916" max="7162" width="9" style="1" customWidth="1"/>
    <col min="7163" max="7163" width="10" style="1" customWidth="1"/>
    <col min="7164" max="7164" width="7.5" style="1" customWidth="1"/>
    <col min="7165" max="7165" width="6.75" style="1" customWidth="1"/>
    <col min="7166" max="7166" width="8" style="1" customWidth="1"/>
    <col min="7167" max="7170" width="9" style="1" customWidth="1"/>
    <col min="7171" max="7171" width="6.125" style="1" customWidth="1"/>
    <col min="7172" max="7418" width="9" style="1" customWidth="1"/>
    <col min="7419" max="7419" width="10" style="1" customWidth="1"/>
    <col min="7420" max="7420" width="7.5" style="1" customWidth="1"/>
    <col min="7421" max="7421" width="6.75" style="1" customWidth="1"/>
    <col min="7422" max="7422" width="8" style="1" customWidth="1"/>
    <col min="7423" max="7426" width="9" style="1" customWidth="1"/>
    <col min="7427" max="7427" width="6.125" style="1" customWidth="1"/>
    <col min="7428" max="7674" width="9" style="1" customWidth="1"/>
    <col min="7675" max="7675" width="10" style="1" customWidth="1"/>
    <col min="7676" max="7676" width="7.5" style="1" customWidth="1"/>
    <col min="7677" max="7677" width="6.75" style="1" customWidth="1"/>
    <col min="7678" max="7678" width="8" style="1" customWidth="1"/>
    <col min="7679" max="7682" width="9" style="1" customWidth="1"/>
    <col min="7683" max="7683" width="6.125" style="1" customWidth="1"/>
    <col min="7684" max="7930" width="9" style="1" customWidth="1"/>
    <col min="7931" max="7931" width="10" style="1" customWidth="1"/>
    <col min="7932" max="7932" width="7.5" style="1" customWidth="1"/>
    <col min="7933" max="7933" width="6.75" style="1" customWidth="1"/>
    <col min="7934" max="7934" width="8" style="1" customWidth="1"/>
    <col min="7935" max="7938" width="9" style="1" customWidth="1"/>
    <col min="7939" max="7939" width="6.125" style="1" customWidth="1"/>
    <col min="7940" max="8186" width="9" style="1" customWidth="1"/>
    <col min="8187" max="8187" width="10" style="1" customWidth="1"/>
    <col min="8188" max="8188" width="7.5" style="1" customWidth="1"/>
    <col min="8189" max="8189" width="6.75" style="1" customWidth="1"/>
    <col min="8190" max="8190" width="8" style="1" customWidth="1"/>
    <col min="8191" max="8194" width="9" style="1" customWidth="1"/>
    <col min="8195" max="8195" width="6.125" style="1" customWidth="1"/>
    <col min="8196" max="8442" width="9" style="1" customWidth="1"/>
    <col min="8443" max="8443" width="10" style="1" customWidth="1"/>
    <col min="8444" max="8444" width="7.5" style="1" customWidth="1"/>
    <col min="8445" max="8445" width="6.75" style="1" customWidth="1"/>
    <col min="8446" max="8446" width="8" style="1" customWidth="1"/>
    <col min="8447" max="8450" width="9" style="1" customWidth="1"/>
    <col min="8451" max="8451" width="6.125" style="1" customWidth="1"/>
    <col min="8452" max="8698" width="9" style="1" customWidth="1"/>
    <col min="8699" max="8699" width="10" style="1" customWidth="1"/>
    <col min="8700" max="8700" width="7.5" style="1" customWidth="1"/>
    <col min="8701" max="8701" width="6.75" style="1" customWidth="1"/>
    <col min="8702" max="8702" width="8" style="1" customWidth="1"/>
    <col min="8703" max="8706" width="9" style="1" customWidth="1"/>
    <col min="8707" max="8707" width="6.125" style="1" customWidth="1"/>
    <col min="8708" max="8954" width="9" style="1" customWidth="1"/>
    <col min="8955" max="8955" width="10" style="1" customWidth="1"/>
    <col min="8956" max="8956" width="7.5" style="1" customWidth="1"/>
    <col min="8957" max="8957" width="6.75" style="1" customWidth="1"/>
    <col min="8958" max="8958" width="8" style="1" customWidth="1"/>
    <col min="8959" max="8962" width="9" style="1" customWidth="1"/>
    <col min="8963" max="8963" width="6.125" style="1" customWidth="1"/>
    <col min="8964" max="9210" width="9" style="1" customWidth="1"/>
    <col min="9211" max="9211" width="10" style="1" customWidth="1"/>
    <col min="9212" max="9212" width="7.5" style="1" customWidth="1"/>
    <col min="9213" max="9213" width="6.75" style="1" customWidth="1"/>
    <col min="9214" max="9214" width="8" style="1" customWidth="1"/>
    <col min="9215" max="9218" width="9" style="1" customWidth="1"/>
    <col min="9219" max="9219" width="6.125" style="1" customWidth="1"/>
    <col min="9220" max="9466" width="9" style="1" customWidth="1"/>
    <col min="9467" max="9467" width="10" style="1" customWidth="1"/>
    <col min="9468" max="9468" width="7.5" style="1" customWidth="1"/>
    <col min="9469" max="9469" width="6.75" style="1" customWidth="1"/>
    <col min="9470" max="9470" width="8" style="1" customWidth="1"/>
    <col min="9471" max="9474" width="9" style="1" customWidth="1"/>
    <col min="9475" max="9475" width="6.125" style="1" customWidth="1"/>
    <col min="9476" max="9722" width="9" style="1" customWidth="1"/>
    <col min="9723" max="9723" width="10" style="1" customWidth="1"/>
    <col min="9724" max="9724" width="7.5" style="1" customWidth="1"/>
    <col min="9725" max="9725" width="6.75" style="1" customWidth="1"/>
    <col min="9726" max="9726" width="8" style="1" customWidth="1"/>
    <col min="9727" max="9730" width="9" style="1" customWidth="1"/>
    <col min="9731" max="9731" width="6.125" style="1" customWidth="1"/>
    <col min="9732" max="9978" width="9" style="1" customWidth="1"/>
    <col min="9979" max="9979" width="10" style="1" customWidth="1"/>
    <col min="9980" max="9980" width="7.5" style="1" customWidth="1"/>
    <col min="9981" max="9981" width="6.75" style="1" customWidth="1"/>
    <col min="9982" max="9982" width="8" style="1" customWidth="1"/>
    <col min="9983" max="9986" width="9" style="1" customWidth="1"/>
    <col min="9987" max="9987" width="6.125" style="1" customWidth="1"/>
    <col min="9988" max="10234" width="9" style="1" customWidth="1"/>
    <col min="10235" max="10235" width="10" style="1" customWidth="1"/>
    <col min="10236" max="10236" width="7.5" style="1" customWidth="1"/>
    <col min="10237" max="10237" width="6.75" style="1" customWidth="1"/>
    <col min="10238" max="10238" width="8" style="1" customWidth="1"/>
    <col min="10239" max="10242" width="9" style="1" customWidth="1"/>
    <col min="10243" max="10243" width="6.125" style="1" customWidth="1"/>
    <col min="10244" max="10490" width="9" style="1" customWidth="1"/>
    <col min="10491" max="10491" width="10" style="1" customWidth="1"/>
    <col min="10492" max="10492" width="7.5" style="1" customWidth="1"/>
    <col min="10493" max="10493" width="6.75" style="1" customWidth="1"/>
    <col min="10494" max="10494" width="8" style="1" customWidth="1"/>
    <col min="10495" max="10498" width="9" style="1" customWidth="1"/>
    <col min="10499" max="10499" width="6.125" style="1" customWidth="1"/>
    <col min="10500" max="10746" width="9" style="1" customWidth="1"/>
    <col min="10747" max="10747" width="10" style="1" customWidth="1"/>
    <col min="10748" max="10748" width="7.5" style="1" customWidth="1"/>
    <col min="10749" max="10749" width="6.75" style="1" customWidth="1"/>
    <col min="10750" max="10750" width="8" style="1" customWidth="1"/>
    <col min="10751" max="10754" width="9" style="1" customWidth="1"/>
    <col min="10755" max="10755" width="6.125" style="1" customWidth="1"/>
    <col min="10756" max="11002" width="9" style="1" customWidth="1"/>
    <col min="11003" max="11003" width="10" style="1" customWidth="1"/>
    <col min="11004" max="11004" width="7.5" style="1" customWidth="1"/>
    <col min="11005" max="11005" width="6.75" style="1" customWidth="1"/>
    <col min="11006" max="11006" width="8" style="1" customWidth="1"/>
    <col min="11007" max="11010" width="9" style="1" customWidth="1"/>
    <col min="11011" max="11011" width="6.125" style="1" customWidth="1"/>
    <col min="11012" max="11258" width="9" style="1" customWidth="1"/>
    <col min="11259" max="11259" width="10" style="1" customWidth="1"/>
    <col min="11260" max="11260" width="7.5" style="1" customWidth="1"/>
    <col min="11261" max="11261" width="6.75" style="1" customWidth="1"/>
    <col min="11262" max="11262" width="8" style="1" customWidth="1"/>
    <col min="11263" max="11266" width="9" style="1" customWidth="1"/>
    <col min="11267" max="11267" width="6.125" style="1" customWidth="1"/>
    <col min="11268" max="11514" width="9" style="1" customWidth="1"/>
    <col min="11515" max="11515" width="10" style="1" customWidth="1"/>
    <col min="11516" max="11516" width="7.5" style="1" customWidth="1"/>
    <col min="11517" max="11517" width="6.75" style="1" customWidth="1"/>
    <col min="11518" max="11518" width="8" style="1" customWidth="1"/>
    <col min="11519" max="11522" width="9" style="1" customWidth="1"/>
    <col min="11523" max="11523" width="6.125" style="1" customWidth="1"/>
    <col min="11524" max="11770" width="9" style="1" customWidth="1"/>
    <col min="11771" max="11771" width="10" style="1" customWidth="1"/>
    <col min="11772" max="11772" width="7.5" style="1" customWidth="1"/>
    <col min="11773" max="11773" width="6.75" style="1" customWidth="1"/>
    <col min="11774" max="11774" width="8" style="1" customWidth="1"/>
    <col min="11775" max="11778" width="9" style="1" customWidth="1"/>
    <col min="11779" max="11779" width="6.125" style="1" customWidth="1"/>
    <col min="11780" max="12026" width="9" style="1" customWidth="1"/>
    <col min="12027" max="12027" width="10" style="1" customWidth="1"/>
    <col min="12028" max="12028" width="7.5" style="1" customWidth="1"/>
    <col min="12029" max="12029" width="6.75" style="1" customWidth="1"/>
    <col min="12030" max="12030" width="8" style="1" customWidth="1"/>
    <col min="12031" max="12034" width="9" style="1" customWidth="1"/>
    <col min="12035" max="12035" width="6.125" style="1" customWidth="1"/>
    <col min="12036" max="12282" width="9" style="1" customWidth="1"/>
    <col min="12283" max="12283" width="10" style="1" customWidth="1"/>
    <col min="12284" max="12284" width="7.5" style="1" customWidth="1"/>
    <col min="12285" max="12285" width="6.75" style="1" customWidth="1"/>
    <col min="12286" max="12286" width="8" style="1" customWidth="1"/>
    <col min="12287" max="12290" width="9" style="1" customWidth="1"/>
    <col min="12291" max="12291" width="6.125" style="1" customWidth="1"/>
    <col min="12292" max="12538" width="9" style="1" customWidth="1"/>
    <col min="12539" max="12539" width="10" style="1" customWidth="1"/>
    <col min="12540" max="12540" width="7.5" style="1" customWidth="1"/>
    <col min="12541" max="12541" width="6.75" style="1" customWidth="1"/>
    <col min="12542" max="12542" width="8" style="1" customWidth="1"/>
    <col min="12543" max="12546" width="9" style="1" customWidth="1"/>
    <col min="12547" max="12547" width="6.125" style="1" customWidth="1"/>
    <col min="12548" max="12794" width="9" style="1" customWidth="1"/>
    <col min="12795" max="12795" width="10" style="1" customWidth="1"/>
    <col min="12796" max="12796" width="7.5" style="1" customWidth="1"/>
    <col min="12797" max="12797" width="6.75" style="1" customWidth="1"/>
    <col min="12798" max="12798" width="8" style="1" customWidth="1"/>
    <col min="12799" max="12802" width="9" style="1" customWidth="1"/>
    <col min="12803" max="12803" width="6.125" style="1" customWidth="1"/>
    <col min="12804" max="13050" width="9" style="1" customWidth="1"/>
    <col min="13051" max="13051" width="10" style="1" customWidth="1"/>
    <col min="13052" max="13052" width="7.5" style="1" customWidth="1"/>
    <col min="13053" max="13053" width="6.75" style="1" customWidth="1"/>
    <col min="13054" max="13054" width="8" style="1" customWidth="1"/>
    <col min="13055" max="13058" width="9" style="1" customWidth="1"/>
    <col min="13059" max="13059" width="6.125" style="1" customWidth="1"/>
    <col min="13060" max="13306" width="9" style="1" customWidth="1"/>
    <col min="13307" max="13307" width="10" style="1" customWidth="1"/>
    <col min="13308" max="13308" width="7.5" style="1" customWidth="1"/>
    <col min="13309" max="13309" width="6.75" style="1" customWidth="1"/>
    <col min="13310" max="13310" width="8" style="1" customWidth="1"/>
    <col min="13311" max="13314" width="9" style="1" customWidth="1"/>
    <col min="13315" max="13315" width="6.125" style="1" customWidth="1"/>
    <col min="13316" max="13562" width="9" style="1" customWidth="1"/>
    <col min="13563" max="13563" width="10" style="1" customWidth="1"/>
    <col min="13564" max="13564" width="7.5" style="1" customWidth="1"/>
    <col min="13565" max="13565" width="6.75" style="1" customWidth="1"/>
    <col min="13566" max="13566" width="8" style="1" customWidth="1"/>
    <col min="13567" max="13570" width="9" style="1" customWidth="1"/>
    <col min="13571" max="13571" width="6.125" style="1" customWidth="1"/>
    <col min="13572" max="13818" width="9" style="1" customWidth="1"/>
    <col min="13819" max="13819" width="10" style="1" customWidth="1"/>
    <col min="13820" max="13820" width="7.5" style="1" customWidth="1"/>
    <col min="13821" max="13821" width="6.75" style="1" customWidth="1"/>
    <col min="13822" max="13822" width="8" style="1" customWidth="1"/>
    <col min="13823" max="13826" width="9" style="1" customWidth="1"/>
    <col min="13827" max="13827" width="6.125" style="1" customWidth="1"/>
    <col min="13828" max="14074" width="9" style="1" customWidth="1"/>
    <col min="14075" max="14075" width="10" style="1" customWidth="1"/>
    <col min="14076" max="14076" width="7.5" style="1" customWidth="1"/>
    <col min="14077" max="14077" width="6.75" style="1" customWidth="1"/>
    <col min="14078" max="14078" width="8" style="1" customWidth="1"/>
    <col min="14079" max="14082" width="9" style="1" customWidth="1"/>
    <col min="14083" max="14083" width="6.125" style="1" customWidth="1"/>
    <col min="14084" max="14330" width="9" style="1" customWidth="1"/>
    <col min="14331" max="14331" width="10" style="1" customWidth="1"/>
    <col min="14332" max="14332" width="7.5" style="1" customWidth="1"/>
    <col min="14333" max="14333" width="6.75" style="1" customWidth="1"/>
    <col min="14334" max="14334" width="8" style="1" customWidth="1"/>
    <col min="14335" max="14338" width="9" style="1" customWidth="1"/>
    <col min="14339" max="14339" width="6.125" style="1" customWidth="1"/>
    <col min="14340" max="14586" width="9" style="1" customWidth="1"/>
    <col min="14587" max="14587" width="10" style="1" customWidth="1"/>
    <col min="14588" max="14588" width="7.5" style="1" customWidth="1"/>
    <col min="14589" max="14589" width="6.75" style="1" customWidth="1"/>
    <col min="14590" max="14590" width="8" style="1" customWidth="1"/>
    <col min="14591" max="14594" width="9" style="1" customWidth="1"/>
    <col min="14595" max="14595" width="6.125" style="1" customWidth="1"/>
    <col min="14596" max="14842" width="9" style="1" customWidth="1"/>
    <col min="14843" max="14843" width="10" style="1" customWidth="1"/>
    <col min="14844" max="14844" width="7.5" style="1" customWidth="1"/>
    <col min="14845" max="14845" width="6.75" style="1" customWidth="1"/>
    <col min="14846" max="14846" width="8" style="1" customWidth="1"/>
    <col min="14847" max="14850" width="9" style="1" customWidth="1"/>
    <col min="14851" max="14851" width="6.125" style="1" customWidth="1"/>
    <col min="14852" max="15098" width="9" style="1" customWidth="1"/>
    <col min="15099" max="15099" width="10" style="1" customWidth="1"/>
    <col min="15100" max="15100" width="7.5" style="1" customWidth="1"/>
    <col min="15101" max="15101" width="6.75" style="1" customWidth="1"/>
    <col min="15102" max="15102" width="8" style="1" customWidth="1"/>
    <col min="15103" max="15106" width="9" style="1" customWidth="1"/>
    <col min="15107" max="15107" width="6.125" style="1" customWidth="1"/>
    <col min="15108" max="15354" width="9" style="1" customWidth="1"/>
    <col min="15355" max="15355" width="10" style="1" customWidth="1"/>
    <col min="15356" max="15356" width="7.5" style="1" customWidth="1"/>
    <col min="15357" max="15357" width="6.75" style="1" customWidth="1"/>
    <col min="15358" max="15358" width="8" style="1" customWidth="1"/>
    <col min="15359" max="15362" width="9" style="1" customWidth="1"/>
    <col min="15363" max="15363" width="6.125" style="1" customWidth="1"/>
    <col min="15364" max="15610" width="9" style="1" customWidth="1"/>
    <col min="15611" max="15611" width="10" style="1" customWidth="1"/>
    <col min="15612" max="15612" width="7.5" style="1" customWidth="1"/>
    <col min="15613" max="15613" width="6.75" style="1" customWidth="1"/>
    <col min="15614" max="15614" width="8" style="1" customWidth="1"/>
    <col min="15615" max="15618" width="9" style="1" customWidth="1"/>
    <col min="15619" max="15619" width="6.125" style="1" customWidth="1"/>
    <col min="15620" max="15866" width="9" style="1" customWidth="1"/>
    <col min="15867" max="15867" width="10" style="1" customWidth="1"/>
    <col min="15868" max="15868" width="7.5" style="1" customWidth="1"/>
    <col min="15869" max="15869" width="6.75" style="1" customWidth="1"/>
    <col min="15870" max="15870" width="8" style="1" customWidth="1"/>
    <col min="15871" max="15874" width="9" style="1" customWidth="1"/>
    <col min="15875" max="15875" width="6.125" style="1" customWidth="1"/>
    <col min="15876" max="16122" width="9" style="1" customWidth="1"/>
    <col min="16123" max="16123" width="10" style="1" customWidth="1"/>
    <col min="16124" max="16124" width="7.5" style="1" customWidth="1"/>
    <col min="16125" max="16125" width="6.75" style="1" customWidth="1"/>
    <col min="16126" max="16126" width="8" style="1" customWidth="1"/>
    <col min="16127" max="16130" width="9" style="1" customWidth="1"/>
    <col min="16131" max="16131" width="6.125" style="1" customWidth="1"/>
    <col min="16132" max="16384" width="9" style="1" customWidth="1"/>
  </cols>
  <sheetData>
    <row r="1" spans="1:8" ht="24.95" customHeight="1">
      <c r="A1" s="6" t="s">
        <v>276</v>
      </c>
      <c r="B1" s="6"/>
      <c r="C1" s="6"/>
      <c r="D1" s="6"/>
      <c r="E1" s="6"/>
      <c r="F1" s="6"/>
      <c r="G1" s="6"/>
      <c r="H1" s="6"/>
    </row>
    <row r="2" spans="1:8" s="73" customFormat="1" ht="24.95" customHeight="1">
      <c r="C2" s="7" t="s">
        <v>63</v>
      </c>
      <c r="D2" s="140" t="s">
        <v>299</v>
      </c>
      <c r="E2" s="140"/>
      <c r="F2" s="140"/>
      <c r="G2" s="72"/>
      <c r="H2" s="72"/>
    </row>
    <row r="3" spans="1:8" ht="24.95" customHeight="1">
      <c r="C3" s="105" t="s">
        <v>55</v>
      </c>
      <c r="D3" s="182" t="s">
        <v>218</v>
      </c>
      <c r="E3" s="193"/>
      <c r="F3" s="205" t="s">
        <v>52</v>
      </c>
    </row>
    <row r="4" spans="1:8" ht="24.95" customHeight="1">
      <c r="C4" s="106"/>
      <c r="D4" s="183" t="s">
        <v>56</v>
      </c>
      <c r="E4" s="183" t="s">
        <v>0</v>
      </c>
      <c r="F4" s="206" t="s">
        <v>77</v>
      </c>
    </row>
    <row r="5" spans="1:8" ht="24.95" customHeight="1">
      <c r="C5" s="159" t="s">
        <v>267</v>
      </c>
      <c r="D5" s="184">
        <v>16</v>
      </c>
      <c r="E5" s="194">
        <v>3</v>
      </c>
      <c r="F5" s="63">
        <v>32</v>
      </c>
    </row>
    <row r="6" spans="1:8" ht="24.95" customHeight="1">
      <c r="C6" s="159">
        <v>19</v>
      </c>
      <c r="D6" s="184">
        <v>8</v>
      </c>
      <c r="E6" s="194">
        <v>1</v>
      </c>
      <c r="F6" s="63">
        <v>26</v>
      </c>
    </row>
    <row r="7" spans="1:8" ht="24.95" customHeight="1">
      <c r="C7" s="159">
        <v>20</v>
      </c>
      <c r="D7" s="184">
        <v>21</v>
      </c>
      <c r="E7" s="194">
        <v>4</v>
      </c>
      <c r="F7" s="63">
        <v>27</v>
      </c>
    </row>
    <row r="8" spans="1:8" ht="24.95" customHeight="1">
      <c r="C8" s="159">
        <v>21</v>
      </c>
      <c r="D8" s="184">
        <v>15</v>
      </c>
      <c r="E8" s="194">
        <v>2</v>
      </c>
      <c r="F8" s="63">
        <v>29</v>
      </c>
    </row>
    <row r="9" spans="1:8" ht="24.95" customHeight="1">
      <c r="C9" s="159">
        <v>22</v>
      </c>
      <c r="D9" s="184">
        <v>13</v>
      </c>
      <c r="E9" s="194">
        <v>7</v>
      </c>
      <c r="F9" s="63">
        <v>32</v>
      </c>
    </row>
    <row r="10" spans="1:8" ht="24.95" customHeight="1">
      <c r="C10" s="159">
        <v>23</v>
      </c>
      <c r="D10" s="185">
        <v>15</v>
      </c>
      <c r="E10" s="195">
        <v>3</v>
      </c>
      <c r="F10" s="207">
        <v>33</v>
      </c>
    </row>
    <row r="11" spans="1:8" ht="24.95" customHeight="1">
      <c r="C11" s="159">
        <v>24</v>
      </c>
      <c r="D11" s="185">
        <v>10</v>
      </c>
      <c r="E11" s="195">
        <v>5</v>
      </c>
      <c r="F11" s="207">
        <v>27</v>
      </c>
    </row>
    <row r="12" spans="1:8" s="73" customFormat="1" ht="24.95" customHeight="1">
      <c r="C12" s="160">
        <v>25</v>
      </c>
      <c r="D12" s="186">
        <v>8</v>
      </c>
      <c r="E12" s="196">
        <v>3</v>
      </c>
      <c r="F12" s="64">
        <v>23</v>
      </c>
    </row>
    <row r="13" spans="1:8" s="73" customFormat="1" ht="24.95" customHeight="1">
      <c r="C13" s="161">
        <v>26</v>
      </c>
      <c r="D13" s="187">
        <v>7</v>
      </c>
      <c r="E13" s="197">
        <v>5</v>
      </c>
      <c r="F13" s="65">
        <v>15</v>
      </c>
    </row>
    <row r="14" spans="1:8" s="73" customFormat="1" ht="24.95" customHeight="1">
      <c r="C14" s="78">
        <v>27</v>
      </c>
      <c r="D14" s="188">
        <v>4</v>
      </c>
      <c r="E14" s="198">
        <v>1</v>
      </c>
      <c r="F14" s="68">
        <v>11</v>
      </c>
    </row>
    <row r="15" spans="1:8" s="73" customFormat="1" ht="24.95" customHeight="1">
      <c r="C15" s="179">
        <v>28</v>
      </c>
      <c r="D15" s="189">
        <v>6</v>
      </c>
      <c r="E15" s="199">
        <v>1</v>
      </c>
      <c r="F15" s="67">
        <v>14</v>
      </c>
    </row>
    <row r="16" spans="1:8" s="73" customFormat="1" ht="24.95" customHeight="1">
      <c r="C16" s="179">
        <v>29</v>
      </c>
      <c r="D16" s="189">
        <v>7</v>
      </c>
      <c r="E16" s="199">
        <v>0</v>
      </c>
      <c r="F16" s="67">
        <v>17</v>
      </c>
    </row>
    <row r="17" spans="3:6" s="73" customFormat="1" ht="24.95" customHeight="1">
      <c r="C17" s="163">
        <v>30</v>
      </c>
      <c r="D17" s="188">
        <v>4</v>
      </c>
      <c r="E17" s="200">
        <v>2</v>
      </c>
      <c r="F17" s="208">
        <v>11</v>
      </c>
    </row>
    <row r="18" spans="3:6" s="73" customFormat="1" ht="24.95" customHeight="1">
      <c r="C18" s="164" t="s">
        <v>167</v>
      </c>
      <c r="D18" s="188">
        <v>12</v>
      </c>
      <c r="E18" s="201">
        <v>0</v>
      </c>
      <c r="F18" s="66">
        <v>14</v>
      </c>
    </row>
    <row r="19" spans="3:6" s="73" customFormat="1" ht="24.95" customHeight="1">
      <c r="C19" s="180">
        <v>2</v>
      </c>
      <c r="D19" s="190">
        <v>7</v>
      </c>
      <c r="E19" s="202">
        <v>1</v>
      </c>
      <c r="F19" s="209">
        <v>14</v>
      </c>
    </row>
    <row r="20" spans="3:6" s="73" customFormat="1" ht="24.95" customHeight="1">
      <c r="C20" s="78">
        <v>3</v>
      </c>
      <c r="D20" s="188">
        <v>9</v>
      </c>
      <c r="E20" s="198">
        <v>0</v>
      </c>
      <c r="F20" s="68">
        <v>15</v>
      </c>
    </row>
    <row r="21" spans="3:6" s="73" customFormat="1" ht="24.95" customHeight="1">
      <c r="C21" s="78">
        <v>4</v>
      </c>
      <c r="D21" s="188">
        <v>6</v>
      </c>
      <c r="E21" s="198">
        <v>2</v>
      </c>
      <c r="F21" s="68">
        <v>10</v>
      </c>
    </row>
    <row r="22" spans="3:6" s="73" customFormat="1" ht="24.95" customHeight="1">
      <c r="C22" s="76">
        <v>5</v>
      </c>
      <c r="D22" s="191">
        <v>13</v>
      </c>
      <c r="E22" s="203">
        <v>1</v>
      </c>
      <c r="F22" s="69">
        <v>18</v>
      </c>
    </row>
    <row r="23" spans="3:6" s="73" customFormat="1" ht="24.95" customHeight="1">
      <c r="C23" s="164">
        <v>6</v>
      </c>
      <c r="D23" s="191">
        <v>7</v>
      </c>
      <c r="E23" s="197">
        <v>0</v>
      </c>
      <c r="F23" s="65">
        <v>12</v>
      </c>
    </row>
    <row r="24" spans="3:6" s="73" customFormat="1" ht="24.95" customHeight="1">
      <c r="C24" s="79">
        <v>7</v>
      </c>
      <c r="D24" s="192"/>
      <c r="E24" s="204"/>
      <c r="F24" s="70"/>
    </row>
    <row r="25" spans="3:6" s="73" customFormat="1" ht="24.95" customHeight="1">
      <c r="C25" s="7"/>
      <c r="D25" s="138" t="s">
        <v>235</v>
      </c>
      <c r="E25" s="138"/>
      <c r="F25" s="138"/>
    </row>
    <row r="26" spans="3:6" ht="24.95" customHeight="1">
      <c r="C26" s="181"/>
    </row>
    <row r="29" spans="3:6" ht="14.25" customHeight="1"/>
  </sheetData>
  <protectedRanges>
    <protectedRange sqref="A1:D1 C25:E25 D2:E2 D3:F13 C2:C13" name="範囲1_4_1"/>
    <protectedRange sqref="C14:F24" name="範囲1_4_1_1"/>
  </protectedRanges>
  <mergeCells count="5">
    <mergeCell ref="A1:H1"/>
    <mergeCell ref="D2:F2"/>
    <mergeCell ref="D3:E3"/>
    <mergeCell ref="D25:F25"/>
    <mergeCell ref="C3:C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51"/>
  <sheetViews>
    <sheetView topLeftCell="A10" zoomScale="90" zoomScaleNormal="90" zoomScaleSheetLayoutView="100" workbookViewId="0">
      <selection activeCell="J3" sqref="J3:J43"/>
    </sheetView>
  </sheetViews>
  <sheetFormatPr defaultRowHeight="10.5"/>
  <cols>
    <col min="1" max="1" width="3.875" style="1" customWidth="1"/>
    <col min="2" max="2" width="29.125" style="1" customWidth="1"/>
    <col min="3" max="6" width="16.875" style="1" customWidth="1"/>
    <col min="7" max="7" width="16.875" style="210" customWidth="1"/>
    <col min="8" max="10" width="16.875" style="1" customWidth="1"/>
    <col min="11" max="256" width="9" style="1" customWidth="1"/>
    <col min="257" max="257" width="3.875" style="1" customWidth="1"/>
    <col min="258" max="258" width="29.125" style="1" customWidth="1"/>
    <col min="259" max="259" width="16.25" style="1" customWidth="1"/>
    <col min="260" max="260" width="17" style="1" customWidth="1"/>
    <col min="261" max="261" width="16.875" style="1" customWidth="1"/>
    <col min="262" max="512" width="9" style="1" customWidth="1"/>
    <col min="513" max="513" width="3.875" style="1" customWidth="1"/>
    <col min="514" max="514" width="29.125" style="1" customWidth="1"/>
    <col min="515" max="515" width="16.25" style="1" customWidth="1"/>
    <col min="516" max="516" width="17" style="1" customWidth="1"/>
    <col min="517" max="517" width="16.875" style="1" customWidth="1"/>
    <col min="518" max="768" width="9" style="1" customWidth="1"/>
    <col min="769" max="769" width="3.875" style="1" customWidth="1"/>
    <col min="770" max="770" width="29.125" style="1" customWidth="1"/>
    <col min="771" max="771" width="16.25" style="1" customWidth="1"/>
    <col min="772" max="772" width="17" style="1" customWidth="1"/>
    <col min="773" max="773" width="16.875" style="1" customWidth="1"/>
    <col min="774" max="1024" width="9" style="1" customWidth="1"/>
    <col min="1025" max="1025" width="3.875" style="1" customWidth="1"/>
    <col min="1026" max="1026" width="29.125" style="1" customWidth="1"/>
    <col min="1027" max="1027" width="16.25" style="1" customWidth="1"/>
    <col min="1028" max="1028" width="17" style="1" customWidth="1"/>
    <col min="1029" max="1029" width="16.875" style="1" customWidth="1"/>
    <col min="1030" max="1280" width="9" style="1" customWidth="1"/>
    <col min="1281" max="1281" width="3.875" style="1" customWidth="1"/>
    <col min="1282" max="1282" width="29.125" style="1" customWidth="1"/>
    <col min="1283" max="1283" width="16.25" style="1" customWidth="1"/>
    <col min="1284" max="1284" width="17" style="1" customWidth="1"/>
    <col min="1285" max="1285" width="16.875" style="1" customWidth="1"/>
    <col min="1286" max="1536" width="9" style="1" customWidth="1"/>
    <col min="1537" max="1537" width="3.875" style="1" customWidth="1"/>
    <col min="1538" max="1538" width="29.125" style="1" customWidth="1"/>
    <col min="1539" max="1539" width="16.25" style="1" customWidth="1"/>
    <col min="1540" max="1540" width="17" style="1" customWidth="1"/>
    <col min="1541" max="1541" width="16.875" style="1" customWidth="1"/>
    <col min="1542" max="1792" width="9" style="1" customWidth="1"/>
    <col min="1793" max="1793" width="3.875" style="1" customWidth="1"/>
    <col min="1794" max="1794" width="29.125" style="1" customWidth="1"/>
    <col min="1795" max="1795" width="16.25" style="1" customWidth="1"/>
    <col min="1796" max="1796" width="17" style="1" customWidth="1"/>
    <col min="1797" max="1797" width="16.875" style="1" customWidth="1"/>
    <col min="1798" max="2048" width="9" style="1" customWidth="1"/>
    <col min="2049" max="2049" width="3.875" style="1" customWidth="1"/>
    <col min="2050" max="2050" width="29.125" style="1" customWidth="1"/>
    <col min="2051" max="2051" width="16.25" style="1" customWidth="1"/>
    <col min="2052" max="2052" width="17" style="1" customWidth="1"/>
    <col min="2053" max="2053" width="16.875" style="1" customWidth="1"/>
    <col min="2054" max="2304" width="9" style="1" customWidth="1"/>
    <col min="2305" max="2305" width="3.875" style="1" customWidth="1"/>
    <col min="2306" max="2306" width="29.125" style="1" customWidth="1"/>
    <col min="2307" max="2307" width="16.25" style="1" customWidth="1"/>
    <col min="2308" max="2308" width="17" style="1" customWidth="1"/>
    <col min="2309" max="2309" width="16.875" style="1" customWidth="1"/>
    <col min="2310" max="2560" width="9" style="1" customWidth="1"/>
    <col min="2561" max="2561" width="3.875" style="1" customWidth="1"/>
    <col min="2562" max="2562" width="29.125" style="1" customWidth="1"/>
    <col min="2563" max="2563" width="16.25" style="1" customWidth="1"/>
    <col min="2564" max="2564" width="17" style="1" customWidth="1"/>
    <col min="2565" max="2565" width="16.875" style="1" customWidth="1"/>
    <col min="2566" max="2816" width="9" style="1" customWidth="1"/>
    <col min="2817" max="2817" width="3.875" style="1" customWidth="1"/>
    <col min="2818" max="2818" width="29.125" style="1" customWidth="1"/>
    <col min="2819" max="2819" width="16.25" style="1" customWidth="1"/>
    <col min="2820" max="2820" width="17" style="1" customWidth="1"/>
    <col min="2821" max="2821" width="16.875" style="1" customWidth="1"/>
    <col min="2822" max="3072" width="9" style="1" customWidth="1"/>
    <col min="3073" max="3073" width="3.875" style="1" customWidth="1"/>
    <col min="3074" max="3074" width="29.125" style="1" customWidth="1"/>
    <col min="3075" max="3075" width="16.25" style="1" customWidth="1"/>
    <col min="3076" max="3076" width="17" style="1" customWidth="1"/>
    <col min="3077" max="3077" width="16.875" style="1" customWidth="1"/>
    <col min="3078" max="3328" width="9" style="1" customWidth="1"/>
    <col min="3329" max="3329" width="3.875" style="1" customWidth="1"/>
    <col min="3330" max="3330" width="29.125" style="1" customWidth="1"/>
    <col min="3331" max="3331" width="16.25" style="1" customWidth="1"/>
    <col min="3332" max="3332" width="17" style="1" customWidth="1"/>
    <col min="3333" max="3333" width="16.875" style="1" customWidth="1"/>
    <col min="3334" max="3584" width="9" style="1" customWidth="1"/>
    <col min="3585" max="3585" width="3.875" style="1" customWidth="1"/>
    <col min="3586" max="3586" width="29.125" style="1" customWidth="1"/>
    <col min="3587" max="3587" width="16.25" style="1" customWidth="1"/>
    <col min="3588" max="3588" width="17" style="1" customWidth="1"/>
    <col min="3589" max="3589" width="16.875" style="1" customWidth="1"/>
    <col min="3590" max="3840" width="9" style="1" customWidth="1"/>
    <col min="3841" max="3841" width="3.875" style="1" customWidth="1"/>
    <col min="3842" max="3842" width="29.125" style="1" customWidth="1"/>
    <col min="3843" max="3843" width="16.25" style="1" customWidth="1"/>
    <col min="3844" max="3844" width="17" style="1" customWidth="1"/>
    <col min="3845" max="3845" width="16.875" style="1" customWidth="1"/>
    <col min="3846" max="4096" width="9" style="1" customWidth="1"/>
    <col min="4097" max="4097" width="3.875" style="1" customWidth="1"/>
    <col min="4098" max="4098" width="29.125" style="1" customWidth="1"/>
    <col min="4099" max="4099" width="16.25" style="1" customWidth="1"/>
    <col min="4100" max="4100" width="17" style="1" customWidth="1"/>
    <col min="4101" max="4101" width="16.875" style="1" customWidth="1"/>
    <col min="4102" max="4352" width="9" style="1" customWidth="1"/>
    <col min="4353" max="4353" width="3.875" style="1" customWidth="1"/>
    <col min="4354" max="4354" width="29.125" style="1" customWidth="1"/>
    <col min="4355" max="4355" width="16.25" style="1" customWidth="1"/>
    <col min="4356" max="4356" width="17" style="1" customWidth="1"/>
    <col min="4357" max="4357" width="16.875" style="1" customWidth="1"/>
    <col min="4358" max="4608" width="9" style="1" customWidth="1"/>
    <col min="4609" max="4609" width="3.875" style="1" customWidth="1"/>
    <col min="4610" max="4610" width="29.125" style="1" customWidth="1"/>
    <col min="4611" max="4611" width="16.25" style="1" customWidth="1"/>
    <col min="4612" max="4612" width="17" style="1" customWidth="1"/>
    <col min="4613" max="4613" width="16.875" style="1" customWidth="1"/>
    <col min="4614" max="4864" width="9" style="1" customWidth="1"/>
    <col min="4865" max="4865" width="3.875" style="1" customWidth="1"/>
    <col min="4866" max="4866" width="29.125" style="1" customWidth="1"/>
    <col min="4867" max="4867" width="16.25" style="1" customWidth="1"/>
    <col min="4868" max="4868" width="17" style="1" customWidth="1"/>
    <col min="4869" max="4869" width="16.875" style="1" customWidth="1"/>
    <col min="4870" max="5120" width="9" style="1" customWidth="1"/>
    <col min="5121" max="5121" width="3.875" style="1" customWidth="1"/>
    <col min="5122" max="5122" width="29.125" style="1" customWidth="1"/>
    <col min="5123" max="5123" width="16.25" style="1" customWidth="1"/>
    <col min="5124" max="5124" width="17" style="1" customWidth="1"/>
    <col min="5125" max="5125" width="16.875" style="1" customWidth="1"/>
    <col min="5126" max="5376" width="9" style="1" customWidth="1"/>
    <col min="5377" max="5377" width="3.875" style="1" customWidth="1"/>
    <col min="5378" max="5378" width="29.125" style="1" customWidth="1"/>
    <col min="5379" max="5379" width="16.25" style="1" customWidth="1"/>
    <col min="5380" max="5380" width="17" style="1" customWidth="1"/>
    <col min="5381" max="5381" width="16.875" style="1" customWidth="1"/>
    <col min="5382" max="5632" width="9" style="1" customWidth="1"/>
    <col min="5633" max="5633" width="3.875" style="1" customWidth="1"/>
    <col min="5634" max="5634" width="29.125" style="1" customWidth="1"/>
    <col min="5635" max="5635" width="16.25" style="1" customWidth="1"/>
    <col min="5636" max="5636" width="17" style="1" customWidth="1"/>
    <col min="5637" max="5637" width="16.875" style="1" customWidth="1"/>
    <col min="5638" max="5888" width="9" style="1" customWidth="1"/>
    <col min="5889" max="5889" width="3.875" style="1" customWidth="1"/>
    <col min="5890" max="5890" width="29.125" style="1" customWidth="1"/>
    <col min="5891" max="5891" width="16.25" style="1" customWidth="1"/>
    <col min="5892" max="5892" width="17" style="1" customWidth="1"/>
    <col min="5893" max="5893" width="16.875" style="1" customWidth="1"/>
    <col min="5894" max="6144" width="9" style="1" customWidth="1"/>
    <col min="6145" max="6145" width="3.875" style="1" customWidth="1"/>
    <col min="6146" max="6146" width="29.125" style="1" customWidth="1"/>
    <col min="6147" max="6147" width="16.25" style="1" customWidth="1"/>
    <col min="6148" max="6148" width="17" style="1" customWidth="1"/>
    <col min="6149" max="6149" width="16.875" style="1" customWidth="1"/>
    <col min="6150" max="6400" width="9" style="1" customWidth="1"/>
    <col min="6401" max="6401" width="3.875" style="1" customWidth="1"/>
    <col min="6402" max="6402" width="29.125" style="1" customWidth="1"/>
    <col min="6403" max="6403" width="16.25" style="1" customWidth="1"/>
    <col min="6404" max="6404" width="17" style="1" customWidth="1"/>
    <col min="6405" max="6405" width="16.875" style="1" customWidth="1"/>
    <col min="6406" max="6656" width="9" style="1" customWidth="1"/>
    <col min="6657" max="6657" width="3.875" style="1" customWidth="1"/>
    <col min="6658" max="6658" width="29.125" style="1" customWidth="1"/>
    <col min="6659" max="6659" width="16.25" style="1" customWidth="1"/>
    <col min="6660" max="6660" width="17" style="1" customWidth="1"/>
    <col min="6661" max="6661" width="16.875" style="1" customWidth="1"/>
    <col min="6662" max="6912" width="9" style="1" customWidth="1"/>
    <col min="6913" max="6913" width="3.875" style="1" customWidth="1"/>
    <col min="6914" max="6914" width="29.125" style="1" customWidth="1"/>
    <col min="6915" max="6915" width="16.25" style="1" customWidth="1"/>
    <col min="6916" max="6916" width="17" style="1" customWidth="1"/>
    <col min="6917" max="6917" width="16.875" style="1" customWidth="1"/>
    <col min="6918" max="7168" width="9" style="1" customWidth="1"/>
    <col min="7169" max="7169" width="3.875" style="1" customWidth="1"/>
    <col min="7170" max="7170" width="29.125" style="1" customWidth="1"/>
    <col min="7171" max="7171" width="16.25" style="1" customWidth="1"/>
    <col min="7172" max="7172" width="17" style="1" customWidth="1"/>
    <col min="7173" max="7173" width="16.875" style="1" customWidth="1"/>
    <col min="7174" max="7424" width="9" style="1" customWidth="1"/>
    <col min="7425" max="7425" width="3.875" style="1" customWidth="1"/>
    <col min="7426" max="7426" width="29.125" style="1" customWidth="1"/>
    <col min="7427" max="7427" width="16.25" style="1" customWidth="1"/>
    <col min="7428" max="7428" width="17" style="1" customWidth="1"/>
    <col min="7429" max="7429" width="16.875" style="1" customWidth="1"/>
    <col min="7430" max="7680" width="9" style="1" customWidth="1"/>
    <col min="7681" max="7681" width="3.875" style="1" customWidth="1"/>
    <col min="7682" max="7682" width="29.125" style="1" customWidth="1"/>
    <col min="7683" max="7683" width="16.25" style="1" customWidth="1"/>
    <col min="7684" max="7684" width="17" style="1" customWidth="1"/>
    <col min="7685" max="7685" width="16.875" style="1" customWidth="1"/>
    <col min="7686" max="7936" width="9" style="1" customWidth="1"/>
    <col min="7937" max="7937" width="3.875" style="1" customWidth="1"/>
    <col min="7938" max="7938" width="29.125" style="1" customWidth="1"/>
    <col min="7939" max="7939" width="16.25" style="1" customWidth="1"/>
    <col min="7940" max="7940" width="17" style="1" customWidth="1"/>
    <col min="7941" max="7941" width="16.875" style="1" customWidth="1"/>
    <col min="7942" max="8192" width="9" style="1" customWidth="1"/>
    <col min="8193" max="8193" width="3.875" style="1" customWidth="1"/>
    <col min="8194" max="8194" width="29.125" style="1" customWidth="1"/>
    <col min="8195" max="8195" width="16.25" style="1" customWidth="1"/>
    <col min="8196" max="8196" width="17" style="1" customWidth="1"/>
    <col min="8197" max="8197" width="16.875" style="1" customWidth="1"/>
    <col min="8198" max="8448" width="9" style="1" customWidth="1"/>
    <col min="8449" max="8449" width="3.875" style="1" customWidth="1"/>
    <col min="8450" max="8450" width="29.125" style="1" customWidth="1"/>
    <col min="8451" max="8451" width="16.25" style="1" customWidth="1"/>
    <col min="8452" max="8452" width="17" style="1" customWidth="1"/>
    <col min="8453" max="8453" width="16.875" style="1" customWidth="1"/>
    <col min="8454" max="8704" width="9" style="1" customWidth="1"/>
    <col min="8705" max="8705" width="3.875" style="1" customWidth="1"/>
    <col min="8706" max="8706" width="29.125" style="1" customWidth="1"/>
    <col min="8707" max="8707" width="16.25" style="1" customWidth="1"/>
    <col min="8708" max="8708" width="17" style="1" customWidth="1"/>
    <col min="8709" max="8709" width="16.875" style="1" customWidth="1"/>
    <col min="8710" max="8960" width="9" style="1" customWidth="1"/>
    <col min="8961" max="8961" width="3.875" style="1" customWidth="1"/>
    <col min="8962" max="8962" width="29.125" style="1" customWidth="1"/>
    <col min="8963" max="8963" width="16.25" style="1" customWidth="1"/>
    <col min="8964" max="8964" width="17" style="1" customWidth="1"/>
    <col min="8965" max="8965" width="16.875" style="1" customWidth="1"/>
    <col min="8966" max="9216" width="9" style="1" customWidth="1"/>
    <col min="9217" max="9217" width="3.875" style="1" customWidth="1"/>
    <col min="9218" max="9218" width="29.125" style="1" customWidth="1"/>
    <col min="9219" max="9219" width="16.25" style="1" customWidth="1"/>
    <col min="9220" max="9220" width="17" style="1" customWidth="1"/>
    <col min="9221" max="9221" width="16.875" style="1" customWidth="1"/>
    <col min="9222" max="9472" width="9" style="1" customWidth="1"/>
    <col min="9473" max="9473" width="3.875" style="1" customWidth="1"/>
    <col min="9474" max="9474" width="29.125" style="1" customWidth="1"/>
    <col min="9475" max="9475" width="16.25" style="1" customWidth="1"/>
    <col min="9476" max="9476" width="17" style="1" customWidth="1"/>
    <col min="9477" max="9477" width="16.875" style="1" customWidth="1"/>
    <col min="9478" max="9728" width="9" style="1" customWidth="1"/>
    <col min="9729" max="9729" width="3.875" style="1" customWidth="1"/>
    <col min="9730" max="9730" width="29.125" style="1" customWidth="1"/>
    <col min="9731" max="9731" width="16.25" style="1" customWidth="1"/>
    <col min="9732" max="9732" width="17" style="1" customWidth="1"/>
    <col min="9733" max="9733" width="16.875" style="1" customWidth="1"/>
    <col min="9734" max="9984" width="9" style="1" customWidth="1"/>
    <col min="9985" max="9985" width="3.875" style="1" customWidth="1"/>
    <col min="9986" max="9986" width="29.125" style="1" customWidth="1"/>
    <col min="9987" max="9987" width="16.25" style="1" customWidth="1"/>
    <col min="9988" max="9988" width="17" style="1" customWidth="1"/>
    <col min="9989" max="9989" width="16.875" style="1" customWidth="1"/>
    <col min="9990" max="10240" width="9" style="1" customWidth="1"/>
    <col min="10241" max="10241" width="3.875" style="1" customWidth="1"/>
    <col min="10242" max="10242" width="29.125" style="1" customWidth="1"/>
    <col min="10243" max="10243" width="16.25" style="1" customWidth="1"/>
    <col min="10244" max="10244" width="17" style="1" customWidth="1"/>
    <col min="10245" max="10245" width="16.875" style="1" customWidth="1"/>
    <col min="10246" max="10496" width="9" style="1" customWidth="1"/>
    <col min="10497" max="10497" width="3.875" style="1" customWidth="1"/>
    <col min="10498" max="10498" width="29.125" style="1" customWidth="1"/>
    <col min="10499" max="10499" width="16.25" style="1" customWidth="1"/>
    <col min="10500" max="10500" width="17" style="1" customWidth="1"/>
    <col min="10501" max="10501" width="16.875" style="1" customWidth="1"/>
    <col min="10502" max="10752" width="9" style="1" customWidth="1"/>
    <col min="10753" max="10753" width="3.875" style="1" customWidth="1"/>
    <col min="10754" max="10754" width="29.125" style="1" customWidth="1"/>
    <col min="10755" max="10755" width="16.25" style="1" customWidth="1"/>
    <col min="10756" max="10756" width="17" style="1" customWidth="1"/>
    <col min="10757" max="10757" width="16.875" style="1" customWidth="1"/>
    <col min="10758" max="11008" width="9" style="1" customWidth="1"/>
    <col min="11009" max="11009" width="3.875" style="1" customWidth="1"/>
    <col min="11010" max="11010" width="29.125" style="1" customWidth="1"/>
    <col min="11011" max="11011" width="16.25" style="1" customWidth="1"/>
    <col min="11012" max="11012" width="17" style="1" customWidth="1"/>
    <col min="11013" max="11013" width="16.875" style="1" customWidth="1"/>
    <col min="11014" max="11264" width="9" style="1" customWidth="1"/>
    <col min="11265" max="11265" width="3.875" style="1" customWidth="1"/>
    <col min="11266" max="11266" width="29.125" style="1" customWidth="1"/>
    <col min="11267" max="11267" width="16.25" style="1" customWidth="1"/>
    <col min="11268" max="11268" width="17" style="1" customWidth="1"/>
    <col min="11269" max="11269" width="16.875" style="1" customWidth="1"/>
    <col min="11270" max="11520" width="9" style="1" customWidth="1"/>
    <col min="11521" max="11521" width="3.875" style="1" customWidth="1"/>
    <col min="11522" max="11522" width="29.125" style="1" customWidth="1"/>
    <col min="11523" max="11523" width="16.25" style="1" customWidth="1"/>
    <col min="11524" max="11524" width="17" style="1" customWidth="1"/>
    <col min="11525" max="11525" width="16.875" style="1" customWidth="1"/>
    <col min="11526" max="11776" width="9" style="1" customWidth="1"/>
    <col min="11777" max="11777" width="3.875" style="1" customWidth="1"/>
    <col min="11778" max="11778" width="29.125" style="1" customWidth="1"/>
    <col min="11779" max="11779" width="16.25" style="1" customWidth="1"/>
    <col min="11780" max="11780" width="17" style="1" customWidth="1"/>
    <col min="11781" max="11781" width="16.875" style="1" customWidth="1"/>
    <col min="11782" max="12032" width="9" style="1" customWidth="1"/>
    <col min="12033" max="12033" width="3.875" style="1" customWidth="1"/>
    <col min="12034" max="12034" width="29.125" style="1" customWidth="1"/>
    <col min="12035" max="12035" width="16.25" style="1" customWidth="1"/>
    <col min="12036" max="12036" width="17" style="1" customWidth="1"/>
    <col min="12037" max="12037" width="16.875" style="1" customWidth="1"/>
    <col min="12038" max="12288" width="9" style="1" customWidth="1"/>
    <col min="12289" max="12289" width="3.875" style="1" customWidth="1"/>
    <col min="12290" max="12290" width="29.125" style="1" customWidth="1"/>
    <col min="12291" max="12291" width="16.25" style="1" customWidth="1"/>
    <col min="12292" max="12292" width="17" style="1" customWidth="1"/>
    <col min="12293" max="12293" width="16.875" style="1" customWidth="1"/>
    <col min="12294" max="12544" width="9" style="1" customWidth="1"/>
    <col min="12545" max="12545" width="3.875" style="1" customWidth="1"/>
    <col min="12546" max="12546" width="29.125" style="1" customWidth="1"/>
    <col min="12547" max="12547" width="16.25" style="1" customWidth="1"/>
    <col min="12548" max="12548" width="17" style="1" customWidth="1"/>
    <col min="12549" max="12549" width="16.875" style="1" customWidth="1"/>
    <col min="12550" max="12800" width="9" style="1" customWidth="1"/>
    <col min="12801" max="12801" width="3.875" style="1" customWidth="1"/>
    <col min="12802" max="12802" width="29.125" style="1" customWidth="1"/>
    <col min="12803" max="12803" width="16.25" style="1" customWidth="1"/>
    <col min="12804" max="12804" width="17" style="1" customWidth="1"/>
    <col min="12805" max="12805" width="16.875" style="1" customWidth="1"/>
    <col min="12806" max="13056" width="9" style="1" customWidth="1"/>
    <col min="13057" max="13057" width="3.875" style="1" customWidth="1"/>
    <col min="13058" max="13058" width="29.125" style="1" customWidth="1"/>
    <col min="13059" max="13059" width="16.25" style="1" customWidth="1"/>
    <col min="13060" max="13060" width="17" style="1" customWidth="1"/>
    <col min="13061" max="13061" width="16.875" style="1" customWidth="1"/>
    <col min="13062" max="13312" width="9" style="1" customWidth="1"/>
    <col min="13313" max="13313" width="3.875" style="1" customWidth="1"/>
    <col min="13314" max="13314" width="29.125" style="1" customWidth="1"/>
    <col min="13315" max="13315" width="16.25" style="1" customWidth="1"/>
    <col min="13316" max="13316" width="17" style="1" customWidth="1"/>
    <col min="13317" max="13317" width="16.875" style="1" customWidth="1"/>
    <col min="13318" max="13568" width="9" style="1" customWidth="1"/>
    <col min="13569" max="13569" width="3.875" style="1" customWidth="1"/>
    <col min="13570" max="13570" width="29.125" style="1" customWidth="1"/>
    <col min="13571" max="13571" width="16.25" style="1" customWidth="1"/>
    <col min="13572" max="13572" width="17" style="1" customWidth="1"/>
    <col min="13573" max="13573" width="16.875" style="1" customWidth="1"/>
    <col min="13574" max="13824" width="9" style="1" customWidth="1"/>
    <col min="13825" max="13825" width="3.875" style="1" customWidth="1"/>
    <col min="13826" max="13826" width="29.125" style="1" customWidth="1"/>
    <col min="13827" max="13827" width="16.25" style="1" customWidth="1"/>
    <col min="13828" max="13828" width="17" style="1" customWidth="1"/>
    <col min="13829" max="13829" width="16.875" style="1" customWidth="1"/>
    <col min="13830" max="14080" width="9" style="1" customWidth="1"/>
    <col min="14081" max="14081" width="3.875" style="1" customWidth="1"/>
    <col min="14082" max="14082" width="29.125" style="1" customWidth="1"/>
    <col min="14083" max="14083" width="16.25" style="1" customWidth="1"/>
    <col min="14084" max="14084" width="17" style="1" customWidth="1"/>
    <col min="14085" max="14085" width="16.875" style="1" customWidth="1"/>
    <col min="14086" max="14336" width="9" style="1" customWidth="1"/>
    <col min="14337" max="14337" width="3.875" style="1" customWidth="1"/>
    <col min="14338" max="14338" width="29.125" style="1" customWidth="1"/>
    <col min="14339" max="14339" width="16.25" style="1" customWidth="1"/>
    <col min="14340" max="14340" width="17" style="1" customWidth="1"/>
    <col min="14341" max="14341" width="16.875" style="1" customWidth="1"/>
    <col min="14342" max="14592" width="9" style="1" customWidth="1"/>
    <col min="14593" max="14593" width="3.875" style="1" customWidth="1"/>
    <col min="14594" max="14594" width="29.125" style="1" customWidth="1"/>
    <col min="14595" max="14595" width="16.25" style="1" customWidth="1"/>
    <col min="14596" max="14596" width="17" style="1" customWidth="1"/>
    <col min="14597" max="14597" width="16.875" style="1" customWidth="1"/>
    <col min="14598" max="14848" width="9" style="1" customWidth="1"/>
    <col min="14849" max="14849" width="3.875" style="1" customWidth="1"/>
    <col min="14850" max="14850" width="29.125" style="1" customWidth="1"/>
    <col min="14851" max="14851" width="16.25" style="1" customWidth="1"/>
    <col min="14852" max="14852" width="17" style="1" customWidth="1"/>
    <col min="14853" max="14853" width="16.875" style="1" customWidth="1"/>
    <col min="14854" max="15104" width="9" style="1" customWidth="1"/>
    <col min="15105" max="15105" width="3.875" style="1" customWidth="1"/>
    <col min="15106" max="15106" width="29.125" style="1" customWidth="1"/>
    <col min="15107" max="15107" width="16.25" style="1" customWidth="1"/>
    <col min="15108" max="15108" width="17" style="1" customWidth="1"/>
    <col min="15109" max="15109" width="16.875" style="1" customWidth="1"/>
    <col min="15110" max="15360" width="9" style="1" customWidth="1"/>
    <col min="15361" max="15361" width="3.875" style="1" customWidth="1"/>
    <col min="15362" max="15362" width="29.125" style="1" customWidth="1"/>
    <col min="15363" max="15363" width="16.25" style="1" customWidth="1"/>
    <col min="15364" max="15364" width="17" style="1" customWidth="1"/>
    <col min="15365" max="15365" width="16.875" style="1" customWidth="1"/>
    <col min="15366" max="15616" width="9" style="1" customWidth="1"/>
    <col min="15617" max="15617" width="3.875" style="1" customWidth="1"/>
    <col min="15618" max="15618" width="29.125" style="1" customWidth="1"/>
    <col min="15619" max="15619" width="16.25" style="1" customWidth="1"/>
    <col min="15620" max="15620" width="17" style="1" customWidth="1"/>
    <col min="15621" max="15621" width="16.875" style="1" customWidth="1"/>
    <col min="15622" max="15872" width="9" style="1" customWidth="1"/>
    <col min="15873" max="15873" width="3.875" style="1" customWidth="1"/>
    <col min="15874" max="15874" width="29.125" style="1" customWidth="1"/>
    <col min="15875" max="15875" width="16.25" style="1" customWidth="1"/>
    <col min="15876" max="15876" width="17" style="1" customWidth="1"/>
    <col min="15877" max="15877" width="16.875" style="1" customWidth="1"/>
    <col min="15878" max="16128" width="9" style="1" customWidth="1"/>
    <col min="16129" max="16129" width="3.875" style="1" customWidth="1"/>
    <col min="16130" max="16130" width="29.125" style="1" customWidth="1"/>
    <col min="16131" max="16131" width="16.25" style="1" customWidth="1"/>
    <col min="16132" max="16132" width="17" style="1" customWidth="1"/>
    <col min="16133" max="16133" width="16.875" style="1" customWidth="1"/>
    <col min="16134" max="16384" width="9" style="1" customWidth="1"/>
  </cols>
  <sheetData>
    <row r="1" spans="1:10" ht="20.100000000000001" customHeight="1">
      <c r="A1" s="211" t="s">
        <v>207</v>
      </c>
      <c r="B1" s="211"/>
      <c r="G1" s="211"/>
    </row>
    <row r="2" spans="1:10" s="73" customFormat="1" ht="15" customHeight="1">
      <c r="A2" s="7" t="s">
        <v>208</v>
      </c>
      <c r="B2" s="3"/>
      <c r="D2" s="167"/>
      <c r="E2" s="167"/>
      <c r="F2" s="167"/>
      <c r="G2" s="167"/>
      <c r="H2" s="167"/>
      <c r="I2" s="167"/>
      <c r="J2" s="167" t="s">
        <v>50</v>
      </c>
    </row>
    <row r="3" spans="1:10" ht="26.25" customHeight="1">
      <c r="A3" s="212" t="s">
        <v>37</v>
      </c>
      <c r="B3" s="219"/>
      <c r="C3" s="228" t="s">
        <v>125</v>
      </c>
      <c r="D3" s="238" t="s">
        <v>300</v>
      </c>
      <c r="E3" s="238" t="s">
        <v>259</v>
      </c>
      <c r="F3" s="238" t="s">
        <v>16</v>
      </c>
      <c r="G3" s="228" t="s">
        <v>148</v>
      </c>
      <c r="H3" s="238" t="s">
        <v>228</v>
      </c>
      <c r="I3" s="247" t="s">
        <v>192</v>
      </c>
      <c r="J3" s="257" t="s">
        <v>86</v>
      </c>
    </row>
    <row r="4" spans="1:10" ht="24" customHeight="1">
      <c r="A4" s="213" t="s">
        <v>181</v>
      </c>
      <c r="B4" s="220"/>
      <c r="C4" s="229">
        <v>804</v>
      </c>
      <c r="D4" s="239">
        <v>867</v>
      </c>
      <c r="E4" s="239">
        <v>868</v>
      </c>
      <c r="F4" s="239">
        <v>819</v>
      </c>
      <c r="G4" s="229">
        <v>878</v>
      </c>
      <c r="H4" s="239">
        <v>1009</v>
      </c>
      <c r="I4" s="248">
        <v>959</v>
      </c>
      <c r="J4" s="258">
        <v>918</v>
      </c>
    </row>
    <row r="5" spans="1:10" ht="20.100000000000001" customHeight="1">
      <c r="A5" s="214" t="s">
        <v>108</v>
      </c>
      <c r="B5" s="221"/>
      <c r="C5" s="230">
        <v>1</v>
      </c>
      <c r="D5" s="240">
        <v>1</v>
      </c>
      <c r="E5" s="240">
        <v>1</v>
      </c>
      <c r="F5" s="240">
        <v>0</v>
      </c>
      <c r="G5" s="230">
        <v>0</v>
      </c>
      <c r="H5" s="240">
        <v>4</v>
      </c>
      <c r="I5" s="249">
        <v>4</v>
      </c>
      <c r="J5" s="259">
        <v>2</v>
      </c>
    </row>
    <row r="6" spans="1:10" ht="20.100000000000001" customHeight="1">
      <c r="A6" s="214" t="s">
        <v>179</v>
      </c>
      <c r="B6" s="221"/>
      <c r="C6" s="231">
        <v>201</v>
      </c>
      <c r="D6" s="241">
        <v>197</v>
      </c>
      <c r="E6" s="241">
        <v>214</v>
      </c>
      <c r="F6" s="241">
        <v>218</v>
      </c>
      <c r="G6" s="231">
        <v>223</v>
      </c>
      <c r="H6" s="241">
        <v>218</v>
      </c>
      <c r="I6" s="250">
        <v>193</v>
      </c>
      <c r="J6" s="260">
        <v>220</v>
      </c>
    </row>
    <row r="7" spans="1:10" ht="15" customHeight="1">
      <c r="A7" s="215"/>
      <c r="B7" s="222" t="s">
        <v>244</v>
      </c>
      <c r="C7" s="232">
        <v>9</v>
      </c>
      <c r="D7" s="242">
        <v>2</v>
      </c>
      <c r="E7" s="242">
        <v>8</v>
      </c>
      <c r="F7" s="242">
        <v>7</v>
      </c>
      <c r="G7" s="232">
        <v>6</v>
      </c>
      <c r="H7" s="242">
        <v>9</v>
      </c>
      <c r="I7" s="251">
        <v>9</v>
      </c>
      <c r="J7" s="261">
        <v>6</v>
      </c>
    </row>
    <row r="8" spans="1:10" ht="15" customHeight="1">
      <c r="A8" s="215"/>
      <c r="B8" s="223" t="s">
        <v>32</v>
      </c>
      <c r="C8" s="233">
        <v>22</v>
      </c>
      <c r="D8" s="243">
        <v>23</v>
      </c>
      <c r="E8" s="243">
        <v>22</v>
      </c>
      <c r="F8" s="244">
        <v>29</v>
      </c>
      <c r="G8" s="233">
        <v>22</v>
      </c>
      <c r="H8" s="244">
        <v>20</v>
      </c>
      <c r="I8" s="252">
        <v>15</v>
      </c>
      <c r="J8" s="262">
        <v>16</v>
      </c>
    </row>
    <row r="9" spans="1:10" ht="15" customHeight="1">
      <c r="A9" s="215"/>
      <c r="B9" s="223" t="s">
        <v>250</v>
      </c>
      <c r="C9" s="233">
        <v>12</v>
      </c>
      <c r="D9" s="243">
        <v>20</v>
      </c>
      <c r="E9" s="243">
        <v>18</v>
      </c>
      <c r="F9" s="244">
        <v>26</v>
      </c>
      <c r="G9" s="233">
        <v>22</v>
      </c>
      <c r="H9" s="244">
        <v>20</v>
      </c>
      <c r="I9" s="252">
        <v>25</v>
      </c>
      <c r="J9" s="262">
        <v>21</v>
      </c>
    </row>
    <row r="10" spans="1:10" ht="15" customHeight="1">
      <c r="A10" s="215"/>
      <c r="B10" s="223" t="s">
        <v>252</v>
      </c>
      <c r="C10" s="233">
        <v>3</v>
      </c>
      <c r="D10" s="243">
        <v>3</v>
      </c>
      <c r="E10" s="243">
        <v>7</v>
      </c>
      <c r="F10" s="244">
        <v>6</v>
      </c>
      <c r="G10" s="233">
        <v>9</v>
      </c>
      <c r="H10" s="244">
        <v>8</v>
      </c>
      <c r="I10" s="252">
        <v>10</v>
      </c>
      <c r="J10" s="262">
        <v>7</v>
      </c>
    </row>
    <row r="11" spans="1:10" ht="15" customHeight="1">
      <c r="A11" s="215"/>
      <c r="B11" s="223" t="s">
        <v>104</v>
      </c>
      <c r="C11" s="233">
        <v>18</v>
      </c>
      <c r="D11" s="243">
        <v>16</v>
      </c>
      <c r="E11" s="243">
        <v>19</v>
      </c>
      <c r="F11" s="244">
        <v>13</v>
      </c>
      <c r="G11" s="233">
        <v>18</v>
      </c>
      <c r="H11" s="244">
        <v>15</v>
      </c>
      <c r="I11" s="252">
        <v>18</v>
      </c>
      <c r="J11" s="262">
        <v>9</v>
      </c>
    </row>
    <row r="12" spans="1:10" ht="15" customHeight="1">
      <c r="A12" s="215"/>
      <c r="B12" s="223" t="s">
        <v>253</v>
      </c>
      <c r="C12" s="233">
        <v>8</v>
      </c>
      <c r="D12" s="243">
        <v>10</v>
      </c>
      <c r="E12" s="243">
        <v>8</v>
      </c>
      <c r="F12" s="244">
        <v>8</v>
      </c>
      <c r="G12" s="233">
        <v>12</v>
      </c>
      <c r="H12" s="244">
        <v>9</v>
      </c>
      <c r="I12" s="252">
        <v>8</v>
      </c>
      <c r="J12" s="262">
        <v>3</v>
      </c>
    </row>
    <row r="13" spans="1:10" ht="15" customHeight="1">
      <c r="A13" s="215"/>
      <c r="B13" s="223" t="s">
        <v>120</v>
      </c>
      <c r="C13" s="233">
        <v>20</v>
      </c>
      <c r="D13" s="243">
        <v>18</v>
      </c>
      <c r="E13" s="243">
        <v>17</v>
      </c>
      <c r="F13" s="244">
        <v>26</v>
      </c>
      <c r="G13" s="233">
        <v>25</v>
      </c>
      <c r="H13" s="244">
        <v>21</v>
      </c>
      <c r="I13" s="252">
        <v>20</v>
      </c>
      <c r="J13" s="262">
        <v>37</v>
      </c>
    </row>
    <row r="14" spans="1:10" ht="15" customHeight="1">
      <c r="A14" s="215"/>
      <c r="B14" s="223" t="s">
        <v>184</v>
      </c>
      <c r="C14" s="233">
        <v>38</v>
      </c>
      <c r="D14" s="243">
        <v>42</v>
      </c>
      <c r="E14" s="243">
        <v>45</v>
      </c>
      <c r="F14" s="244">
        <v>43</v>
      </c>
      <c r="G14" s="233">
        <v>44</v>
      </c>
      <c r="H14" s="244">
        <v>41</v>
      </c>
      <c r="I14" s="252">
        <v>31</v>
      </c>
      <c r="J14" s="262">
        <v>40</v>
      </c>
    </row>
    <row r="15" spans="1:10" ht="15" customHeight="1">
      <c r="A15" s="215"/>
      <c r="B15" s="223" t="s">
        <v>254</v>
      </c>
      <c r="C15" s="233">
        <v>10</v>
      </c>
      <c r="D15" s="243">
        <v>6</v>
      </c>
      <c r="E15" s="243">
        <v>6</v>
      </c>
      <c r="F15" s="244">
        <v>6</v>
      </c>
      <c r="G15" s="233">
        <v>8</v>
      </c>
      <c r="H15" s="244">
        <v>10</v>
      </c>
      <c r="I15" s="252">
        <v>9</v>
      </c>
      <c r="J15" s="262">
        <v>12</v>
      </c>
    </row>
    <row r="16" spans="1:10" ht="15" customHeight="1">
      <c r="A16" s="215"/>
      <c r="B16" s="223" t="s">
        <v>255</v>
      </c>
      <c r="C16" s="233">
        <v>4</v>
      </c>
      <c r="D16" s="243">
        <v>3</v>
      </c>
      <c r="E16" s="243">
        <v>3</v>
      </c>
      <c r="F16" s="244">
        <v>3</v>
      </c>
      <c r="G16" s="233">
        <v>3</v>
      </c>
      <c r="H16" s="244">
        <v>3</v>
      </c>
      <c r="I16" s="252">
        <v>4</v>
      </c>
      <c r="J16" s="262">
        <v>3</v>
      </c>
    </row>
    <row r="17" spans="1:10" ht="15" customHeight="1">
      <c r="A17" s="215"/>
      <c r="B17" s="223" t="s">
        <v>230</v>
      </c>
      <c r="C17" s="233">
        <v>6</v>
      </c>
      <c r="D17" s="243">
        <v>6</v>
      </c>
      <c r="E17" s="243">
        <v>10</v>
      </c>
      <c r="F17" s="244">
        <v>10</v>
      </c>
      <c r="G17" s="233">
        <v>4</v>
      </c>
      <c r="H17" s="244">
        <v>6</v>
      </c>
      <c r="I17" s="252">
        <v>4</v>
      </c>
      <c r="J17" s="262">
        <v>12</v>
      </c>
    </row>
    <row r="18" spans="1:10" ht="15" customHeight="1">
      <c r="A18" s="215"/>
      <c r="B18" s="222" t="s">
        <v>154</v>
      </c>
      <c r="C18" s="234">
        <v>51</v>
      </c>
      <c r="D18" s="234">
        <v>48</v>
      </c>
      <c r="E18" s="234">
        <v>51</v>
      </c>
      <c r="F18" s="234">
        <v>41</v>
      </c>
      <c r="G18" s="234">
        <v>50</v>
      </c>
      <c r="H18" s="234">
        <v>56</v>
      </c>
      <c r="I18" s="253">
        <v>40</v>
      </c>
      <c r="J18" s="263">
        <v>54</v>
      </c>
    </row>
    <row r="19" spans="1:10" ht="20.100000000000001" customHeight="1">
      <c r="A19" s="214" t="s">
        <v>74</v>
      </c>
      <c r="B19" s="221"/>
      <c r="C19" s="230">
        <v>7</v>
      </c>
      <c r="D19" s="240">
        <v>1</v>
      </c>
      <c r="E19" s="240">
        <v>4</v>
      </c>
      <c r="F19" s="240">
        <v>7</v>
      </c>
      <c r="G19" s="230">
        <v>7</v>
      </c>
      <c r="H19" s="240">
        <v>8</v>
      </c>
      <c r="I19" s="249">
        <v>8</v>
      </c>
      <c r="J19" s="259">
        <v>6</v>
      </c>
    </row>
    <row r="20" spans="1:10" ht="20.100000000000001" customHeight="1">
      <c r="A20" s="214" t="s">
        <v>118</v>
      </c>
      <c r="B20" s="221"/>
      <c r="C20" s="230">
        <v>6</v>
      </c>
      <c r="D20" s="240">
        <v>2</v>
      </c>
      <c r="E20" s="240">
        <v>4</v>
      </c>
      <c r="F20" s="240">
        <v>7</v>
      </c>
      <c r="G20" s="230">
        <v>10</v>
      </c>
      <c r="H20" s="240">
        <v>6</v>
      </c>
      <c r="I20" s="249">
        <v>6</v>
      </c>
      <c r="J20" s="259">
        <v>5</v>
      </c>
    </row>
    <row r="21" spans="1:10" ht="20.100000000000001" customHeight="1">
      <c r="A21" s="214" t="s">
        <v>257</v>
      </c>
      <c r="B21" s="221"/>
      <c r="C21" s="230">
        <v>140</v>
      </c>
      <c r="D21" s="240">
        <v>173</v>
      </c>
      <c r="E21" s="240">
        <v>165</v>
      </c>
      <c r="F21" s="240">
        <v>133</v>
      </c>
      <c r="G21" s="230">
        <v>126</v>
      </c>
      <c r="H21" s="240">
        <v>155</v>
      </c>
      <c r="I21" s="249">
        <v>158</v>
      </c>
      <c r="J21" s="259">
        <v>115</v>
      </c>
    </row>
    <row r="22" spans="1:10" ht="15" customHeight="1">
      <c r="A22" s="215"/>
      <c r="B22" s="222" t="s">
        <v>258</v>
      </c>
      <c r="C22" s="232">
        <v>59</v>
      </c>
      <c r="D22" s="242">
        <v>71</v>
      </c>
      <c r="E22" s="242">
        <v>59</v>
      </c>
      <c r="F22" s="242">
        <v>48</v>
      </c>
      <c r="G22" s="232">
        <v>45</v>
      </c>
      <c r="H22" s="242">
        <v>53</v>
      </c>
      <c r="I22" s="251">
        <v>43</v>
      </c>
      <c r="J22" s="261">
        <v>19</v>
      </c>
    </row>
    <row r="23" spans="1:10" ht="15" customHeight="1">
      <c r="A23" s="215"/>
      <c r="B23" s="223" t="s">
        <v>243</v>
      </c>
      <c r="C23" s="233">
        <v>4</v>
      </c>
      <c r="D23" s="243">
        <v>7</v>
      </c>
      <c r="E23" s="243">
        <v>7</v>
      </c>
      <c r="F23" s="244">
        <v>7</v>
      </c>
      <c r="G23" s="233">
        <v>9</v>
      </c>
      <c r="H23" s="244">
        <v>9</v>
      </c>
      <c r="I23" s="252">
        <v>17</v>
      </c>
      <c r="J23" s="262">
        <v>9</v>
      </c>
    </row>
    <row r="24" spans="1:10" ht="15" customHeight="1">
      <c r="A24" s="215"/>
      <c r="B24" s="223" t="s">
        <v>28</v>
      </c>
      <c r="C24" s="233">
        <v>8</v>
      </c>
      <c r="D24" s="243">
        <v>10</v>
      </c>
      <c r="E24" s="243">
        <v>15</v>
      </c>
      <c r="F24" s="244">
        <v>13</v>
      </c>
      <c r="G24" s="233">
        <v>9</v>
      </c>
      <c r="H24" s="244">
        <v>13</v>
      </c>
      <c r="I24" s="252">
        <v>15</v>
      </c>
      <c r="J24" s="262">
        <v>13</v>
      </c>
    </row>
    <row r="25" spans="1:10" ht="15" customHeight="1">
      <c r="A25" s="215"/>
      <c r="B25" s="223" t="s">
        <v>105</v>
      </c>
      <c r="C25" s="233">
        <v>62</v>
      </c>
      <c r="D25" s="243">
        <v>72</v>
      </c>
      <c r="E25" s="243">
        <v>73</v>
      </c>
      <c r="F25" s="244">
        <v>53</v>
      </c>
      <c r="G25" s="233">
        <v>55</v>
      </c>
      <c r="H25" s="244">
        <v>70</v>
      </c>
      <c r="I25" s="252">
        <v>71</v>
      </c>
      <c r="J25" s="262">
        <v>63</v>
      </c>
    </row>
    <row r="26" spans="1:10" ht="15" customHeight="1">
      <c r="A26" s="215"/>
      <c r="B26" s="222" t="s">
        <v>262</v>
      </c>
      <c r="C26" s="232">
        <v>7</v>
      </c>
      <c r="D26" s="232">
        <v>13</v>
      </c>
      <c r="E26" s="232">
        <v>11</v>
      </c>
      <c r="F26" s="232">
        <v>12</v>
      </c>
      <c r="G26" s="232">
        <v>8</v>
      </c>
      <c r="H26" s="232">
        <v>10</v>
      </c>
      <c r="I26" s="254">
        <v>12</v>
      </c>
      <c r="J26" s="261">
        <v>11</v>
      </c>
    </row>
    <row r="27" spans="1:10" ht="20.100000000000001" customHeight="1">
      <c r="A27" s="214" t="s">
        <v>246</v>
      </c>
      <c r="B27" s="221"/>
      <c r="C27" s="230">
        <v>56</v>
      </c>
      <c r="D27" s="240">
        <v>62</v>
      </c>
      <c r="E27" s="240">
        <v>62</v>
      </c>
      <c r="F27" s="240">
        <v>48</v>
      </c>
      <c r="G27" s="230">
        <v>49</v>
      </c>
      <c r="H27" s="240">
        <v>67</v>
      </c>
      <c r="I27" s="249">
        <v>63</v>
      </c>
      <c r="J27" s="259">
        <v>38</v>
      </c>
    </row>
    <row r="28" spans="1:10" ht="15" customHeight="1">
      <c r="A28" s="215"/>
      <c r="B28" s="222" t="s">
        <v>263</v>
      </c>
      <c r="C28" s="232">
        <v>5</v>
      </c>
      <c r="D28" s="242">
        <v>5</v>
      </c>
      <c r="E28" s="242">
        <v>11</v>
      </c>
      <c r="F28" s="242">
        <v>5</v>
      </c>
      <c r="G28" s="232">
        <v>5</v>
      </c>
      <c r="H28" s="242">
        <v>8</v>
      </c>
      <c r="I28" s="251">
        <v>8</v>
      </c>
      <c r="J28" s="261">
        <v>8</v>
      </c>
    </row>
    <row r="29" spans="1:10" ht="15" customHeight="1">
      <c r="A29" s="215"/>
      <c r="B29" s="223" t="s">
        <v>79</v>
      </c>
      <c r="C29" s="233">
        <v>20</v>
      </c>
      <c r="D29" s="243">
        <v>18</v>
      </c>
      <c r="E29" s="243">
        <v>19</v>
      </c>
      <c r="F29" s="244">
        <v>15</v>
      </c>
      <c r="G29" s="233">
        <v>14</v>
      </c>
      <c r="H29" s="244">
        <v>22</v>
      </c>
      <c r="I29" s="252">
        <v>20</v>
      </c>
      <c r="J29" s="262">
        <v>11</v>
      </c>
    </row>
    <row r="30" spans="1:10" ht="15" customHeight="1">
      <c r="A30" s="215"/>
      <c r="B30" s="223" t="s">
        <v>264</v>
      </c>
      <c r="C30" s="233">
        <v>31</v>
      </c>
      <c r="D30" s="243">
        <v>38</v>
      </c>
      <c r="E30" s="243">
        <v>29</v>
      </c>
      <c r="F30" s="244">
        <v>27</v>
      </c>
      <c r="G30" s="233">
        <v>29</v>
      </c>
      <c r="H30" s="244">
        <v>35</v>
      </c>
      <c r="I30" s="252">
        <v>34</v>
      </c>
      <c r="J30" s="262">
        <v>19</v>
      </c>
    </row>
    <row r="31" spans="1:10" ht="15" customHeight="1">
      <c r="A31" s="215"/>
      <c r="B31" s="222" t="s">
        <v>265</v>
      </c>
      <c r="C31" s="232">
        <v>0</v>
      </c>
      <c r="D31" s="232">
        <v>1</v>
      </c>
      <c r="E31" s="232">
        <v>3</v>
      </c>
      <c r="F31" s="232">
        <v>1</v>
      </c>
      <c r="G31" s="232">
        <v>1</v>
      </c>
      <c r="H31" s="232">
        <v>2</v>
      </c>
      <c r="I31" s="254">
        <v>1</v>
      </c>
      <c r="J31" s="261">
        <v>0</v>
      </c>
    </row>
    <row r="32" spans="1:10" ht="20.100000000000001" customHeight="1">
      <c r="A32" s="214" t="s">
        <v>268</v>
      </c>
      <c r="B32" s="221"/>
      <c r="C32" s="230">
        <v>6</v>
      </c>
      <c r="D32" s="240">
        <v>8</v>
      </c>
      <c r="E32" s="240">
        <v>8</v>
      </c>
      <c r="F32" s="240">
        <v>7</v>
      </c>
      <c r="G32" s="230">
        <v>22</v>
      </c>
      <c r="H32" s="240">
        <v>12</v>
      </c>
      <c r="I32" s="249">
        <v>8</v>
      </c>
      <c r="J32" s="259">
        <v>9</v>
      </c>
    </row>
    <row r="33" spans="1:10" ht="20.100000000000001" customHeight="1">
      <c r="A33" s="214" t="s">
        <v>78</v>
      </c>
      <c r="B33" s="221"/>
      <c r="C33" s="230">
        <v>82</v>
      </c>
      <c r="D33" s="240">
        <v>79</v>
      </c>
      <c r="E33" s="240">
        <v>71</v>
      </c>
      <c r="F33" s="240">
        <v>62</v>
      </c>
      <c r="G33" s="230">
        <v>50</v>
      </c>
      <c r="H33" s="240">
        <v>51</v>
      </c>
      <c r="I33" s="249">
        <v>54</v>
      </c>
      <c r="J33" s="259">
        <v>56</v>
      </c>
    </row>
    <row r="34" spans="1:10" ht="20.100000000000001" customHeight="1">
      <c r="A34" s="214" t="s">
        <v>188</v>
      </c>
      <c r="B34" s="221"/>
      <c r="C34" s="230">
        <v>10</v>
      </c>
      <c r="D34" s="240">
        <v>16</v>
      </c>
      <c r="E34" s="240">
        <v>8</v>
      </c>
      <c r="F34" s="240">
        <v>15</v>
      </c>
      <c r="G34" s="230">
        <v>8</v>
      </c>
      <c r="H34" s="240">
        <v>8</v>
      </c>
      <c r="I34" s="249">
        <v>7</v>
      </c>
      <c r="J34" s="259">
        <v>9</v>
      </c>
    </row>
    <row r="35" spans="1:10" ht="20.100000000000001" customHeight="1">
      <c r="A35" s="214" t="s">
        <v>89</v>
      </c>
      <c r="B35" s="221"/>
      <c r="C35" s="230">
        <v>0</v>
      </c>
      <c r="D35" s="240">
        <v>1</v>
      </c>
      <c r="E35" s="240">
        <v>3</v>
      </c>
      <c r="F35" s="240">
        <v>3</v>
      </c>
      <c r="G35" s="230">
        <v>0</v>
      </c>
      <c r="H35" s="240">
        <v>0</v>
      </c>
      <c r="I35" s="249">
        <v>0</v>
      </c>
      <c r="J35" s="259">
        <v>0</v>
      </c>
    </row>
    <row r="36" spans="1:10" ht="20.100000000000001" customHeight="1">
      <c r="A36" s="214" t="s">
        <v>269</v>
      </c>
      <c r="B36" s="221"/>
      <c r="C36" s="230">
        <v>9</v>
      </c>
      <c r="D36" s="240">
        <v>14</v>
      </c>
      <c r="E36" s="240">
        <v>10</v>
      </c>
      <c r="F36" s="240">
        <v>11</v>
      </c>
      <c r="G36" s="230">
        <v>5</v>
      </c>
      <c r="H36" s="240">
        <v>11</v>
      </c>
      <c r="I36" s="249">
        <v>11</v>
      </c>
      <c r="J36" s="259">
        <v>17</v>
      </c>
    </row>
    <row r="37" spans="1:10" ht="20.100000000000001" customHeight="1">
      <c r="A37" s="214" t="s">
        <v>51</v>
      </c>
      <c r="B37" s="221"/>
      <c r="C37" s="230">
        <v>18</v>
      </c>
      <c r="D37" s="240">
        <v>15</v>
      </c>
      <c r="E37" s="240">
        <v>21</v>
      </c>
      <c r="F37" s="240">
        <v>15</v>
      </c>
      <c r="G37" s="230">
        <v>23</v>
      </c>
      <c r="H37" s="240">
        <v>17</v>
      </c>
      <c r="I37" s="249">
        <v>21</v>
      </c>
      <c r="J37" s="259">
        <v>17</v>
      </c>
    </row>
    <row r="38" spans="1:10" ht="20.100000000000001" customHeight="1">
      <c r="A38" s="214" t="s">
        <v>270</v>
      </c>
      <c r="B38" s="221"/>
      <c r="C38" s="230">
        <v>83</v>
      </c>
      <c r="D38" s="240">
        <v>78</v>
      </c>
      <c r="E38" s="240">
        <v>90</v>
      </c>
      <c r="F38" s="240">
        <v>80</v>
      </c>
      <c r="G38" s="230">
        <v>115</v>
      </c>
      <c r="H38" s="240">
        <v>154</v>
      </c>
      <c r="I38" s="249">
        <v>130</v>
      </c>
      <c r="J38" s="259">
        <v>132</v>
      </c>
    </row>
    <row r="39" spans="1:10" ht="20.100000000000001" customHeight="1">
      <c r="A39" s="214" t="s">
        <v>271</v>
      </c>
      <c r="B39" s="221"/>
      <c r="C39" s="230">
        <v>27</v>
      </c>
      <c r="D39" s="240">
        <v>21</v>
      </c>
      <c r="E39" s="240">
        <v>15</v>
      </c>
      <c r="F39" s="240">
        <v>20</v>
      </c>
      <c r="G39" s="230">
        <v>20</v>
      </c>
      <c r="H39" s="240">
        <v>31</v>
      </c>
      <c r="I39" s="249">
        <v>24</v>
      </c>
      <c r="J39" s="259">
        <v>27</v>
      </c>
    </row>
    <row r="40" spans="1:10" ht="15" customHeight="1">
      <c r="A40" s="215"/>
      <c r="B40" s="224" t="s">
        <v>273</v>
      </c>
      <c r="C40" s="232">
        <v>3</v>
      </c>
      <c r="D40" s="242" t="s">
        <v>57</v>
      </c>
      <c r="E40" s="242">
        <v>1</v>
      </c>
      <c r="F40" s="242">
        <v>3</v>
      </c>
      <c r="G40" s="232">
        <v>4</v>
      </c>
      <c r="H40" s="242">
        <v>4</v>
      </c>
      <c r="I40" s="251">
        <v>0</v>
      </c>
      <c r="J40" s="261">
        <v>2</v>
      </c>
    </row>
    <row r="41" spans="1:10" ht="15" customHeight="1">
      <c r="A41" s="215"/>
      <c r="B41" s="225" t="s">
        <v>256</v>
      </c>
      <c r="C41" s="235">
        <v>24</v>
      </c>
      <c r="D41" s="235">
        <v>21</v>
      </c>
      <c r="E41" s="235">
        <v>14</v>
      </c>
      <c r="F41" s="245">
        <v>17</v>
      </c>
      <c r="G41" s="235">
        <v>16</v>
      </c>
      <c r="H41" s="245">
        <v>27</v>
      </c>
      <c r="I41" s="255">
        <v>24</v>
      </c>
      <c r="J41" s="264">
        <v>25</v>
      </c>
    </row>
    <row r="42" spans="1:10" ht="20.100000000000001" customHeight="1">
      <c r="A42" s="214" t="s">
        <v>274</v>
      </c>
      <c r="B42" s="221"/>
      <c r="C42" s="230">
        <v>4</v>
      </c>
      <c r="D42" s="240">
        <v>6</v>
      </c>
      <c r="E42" s="240">
        <v>12</v>
      </c>
      <c r="F42" s="240">
        <v>7</v>
      </c>
      <c r="G42" s="230">
        <v>8</v>
      </c>
      <c r="H42" s="240">
        <v>13</v>
      </c>
      <c r="I42" s="249">
        <v>10</v>
      </c>
      <c r="J42" s="259">
        <v>10</v>
      </c>
    </row>
    <row r="43" spans="1:10" ht="20.100000000000001" customHeight="1">
      <c r="A43" s="216" t="s">
        <v>266</v>
      </c>
      <c r="B43" s="226"/>
      <c r="C43" s="236">
        <v>154</v>
      </c>
      <c r="D43" s="236">
        <v>193</v>
      </c>
      <c r="E43" s="236">
        <v>180</v>
      </c>
      <c r="F43" s="236">
        <v>186</v>
      </c>
      <c r="G43" s="236">
        <v>212</v>
      </c>
      <c r="H43" s="236">
        <v>258</v>
      </c>
      <c r="I43" s="256">
        <v>266</v>
      </c>
      <c r="J43" s="265">
        <v>255</v>
      </c>
    </row>
    <row r="44" spans="1:10" s="73" customFormat="1" ht="15.75" customHeight="1">
      <c r="A44" s="217"/>
      <c r="B44" s="227" t="s">
        <v>275</v>
      </c>
      <c r="C44" s="237"/>
      <c r="D44" s="138"/>
      <c r="E44" s="138"/>
      <c r="F44" s="138"/>
      <c r="G44" s="138"/>
      <c r="H44" s="138"/>
      <c r="I44" s="138"/>
      <c r="J44" s="138" t="s">
        <v>279</v>
      </c>
    </row>
    <row r="45" spans="1:10" s="73" customFormat="1" ht="15" customHeight="1">
      <c r="A45" s="167"/>
      <c r="B45" s="3"/>
      <c r="G45" s="3"/>
    </row>
    <row r="46" spans="1:10" ht="15" customHeight="1">
      <c r="A46" s="4"/>
      <c r="B46" s="4"/>
      <c r="G46" s="4"/>
    </row>
    <row r="47" spans="1:10" ht="15" customHeight="1">
      <c r="A47" s="4"/>
      <c r="B47" s="4"/>
      <c r="G47" s="4"/>
    </row>
    <row r="48" spans="1:10" ht="15" customHeight="1">
      <c r="A48" s="4"/>
      <c r="B48" s="4"/>
      <c r="G48" s="4"/>
    </row>
    <row r="49" spans="1:7" ht="15" customHeight="1">
      <c r="A49" s="218"/>
      <c r="B49" s="218"/>
      <c r="G49" s="246"/>
    </row>
    <row r="50" spans="1:7" ht="15" customHeight="1">
      <c r="A50" s="218"/>
      <c r="B50" s="218"/>
      <c r="G50" s="246"/>
    </row>
    <row r="51" spans="1:7" ht="15" customHeight="1">
      <c r="A51" s="218"/>
      <c r="B51" s="218"/>
      <c r="G51" s="246"/>
    </row>
  </sheetData>
  <protectedRanges>
    <protectedRange sqref="A1:B44 G1:G3" name="範囲1_2"/>
    <protectedRange sqref="C3:F3 H3:J3" name="範囲1_2_2"/>
    <protectedRange sqref="C28:F31 C40:F41 C22:F26 H28:J31 H40:J41 H22:J26" name="範囲1_1_1_2"/>
    <protectedRange sqref="C42:F43 C27:F27 C32:F39 C4:F21 H42:J43 H27:J27 H32:J39 H4:J21" name="範囲1_3_1_2"/>
    <protectedRange sqref="G28:G31 G40:G41 G22:G26" name="範囲1_1_1_3"/>
    <protectedRange sqref="G32:G39 G27 G42:G43 G4:G21" name="範囲1_3_1_3"/>
    <protectedRange sqref="C44:F44 H44:J44" name="範囲1_2_3"/>
  </protectedRanges>
  <mergeCells count="18">
    <mergeCell ref="A3:B3"/>
    <mergeCell ref="A4:B4"/>
    <mergeCell ref="A5:B5"/>
    <mergeCell ref="A6:B6"/>
    <mergeCell ref="A19:B19"/>
    <mergeCell ref="A20:B20"/>
    <mergeCell ref="A21:B21"/>
    <mergeCell ref="A27:B27"/>
    <mergeCell ref="A32:B32"/>
    <mergeCell ref="A33:B33"/>
    <mergeCell ref="A34:B34"/>
    <mergeCell ref="A35:B35"/>
    <mergeCell ref="A36:B36"/>
    <mergeCell ref="A37:B37"/>
    <mergeCell ref="A38:B38"/>
    <mergeCell ref="A39:B39"/>
    <mergeCell ref="A42:B42"/>
    <mergeCell ref="A43:B43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4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3"/>
  <sheetViews>
    <sheetView zoomScaleSheetLayoutView="100" workbookViewId="0">
      <selection activeCell="A22" sqref="A22:D22"/>
    </sheetView>
  </sheetViews>
  <sheetFormatPr defaultRowHeight="10.5"/>
  <cols>
    <col min="1" max="4" width="15.625" style="1" customWidth="1"/>
    <col min="5" max="5" width="8.875" style="1" customWidth="1"/>
    <col min="6" max="6" width="7.5" style="1" customWidth="1"/>
    <col min="7" max="7" width="7.375" style="1" customWidth="1"/>
    <col min="8" max="8" width="7.625" style="1" customWidth="1"/>
    <col min="9" max="9" width="8.25" style="1" customWidth="1"/>
    <col min="10" max="10" width="5.875" style="1" customWidth="1"/>
    <col min="11" max="257" width="9" style="1" customWidth="1"/>
    <col min="258" max="258" width="11.875" style="1" customWidth="1"/>
    <col min="259" max="260" width="15.625" style="1" customWidth="1"/>
    <col min="261" max="261" width="8.875" style="1" customWidth="1"/>
    <col min="262" max="262" width="7.5" style="1" customWidth="1"/>
    <col min="263" max="263" width="7.375" style="1" customWidth="1"/>
    <col min="264" max="264" width="7.625" style="1" customWidth="1"/>
    <col min="265" max="265" width="8.25" style="1" customWidth="1"/>
    <col min="266" max="266" width="5.875" style="1" customWidth="1"/>
    <col min="267" max="513" width="9" style="1" customWidth="1"/>
    <col min="514" max="514" width="11.875" style="1" customWidth="1"/>
    <col min="515" max="516" width="15.625" style="1" customWidth="1"/>
    <col min="517" max="517" width="8.875" style="1" customWidth="1"/>
    <col min="518" max="518" width="7.5" style="1" customWidth="1"/>
    <col min="519" max="519" width="7.375" style="1" customWidth="1"/>
    <col min="520" max="520" width="7.625" style="1" customWidth="1"/>
    <col min="521" max="521" width="8.25" style="1" customWidth="1"/>
    <col min="522" max="522" width="5.875" style="1" customWidth="1"/>
    <col min="523" max="769" width="9" style="1" customWidth="1"/>
    <col min="770" max="770" width="11.875" style="1" customWidth="1"/>
    <col min="771" max="772" width="15.625" style="1" customWidth="1"/>
    <col min="773" max="773" width="8.875" style="1" customWidth="1"/>
    <col min="774" max="774" width="7.5" style="1" customWidth="1"/>
    <col min="775" max="775" width="7.375" style="1" customWidth="1"/>
    <col min="776" max="776" width="7.625" style="1" customWidth="1"/>
    <col min="777" max="777" width="8.25" style="1" customWidth="1"/>
    <col min="778" max="778" width="5.875" style="1" customWidth="1"/>
    <col min="779" max="1025" width="9" style="1" customWidth="1"/>
    <col min="1026" max="1026" width="11.875" style="1" customWidth="1"/>
    <col min="1027" max="1028" width="15.625" style="1" customWidth="1"/>
    <col min="1029" max="1029" width="8.875" style="1" customWidth="1"/>
    <col min="1030" max="1030" width="7.5" style="1" customWidth="1"/>
    <col min="1031" max="1031" width="7.375" style="1" customWidth="1"/>
    <col min="1032" max="1032" width="7.625" style="1" customWidth="1"/>
    <col min="1033" max="1033" width="8.25" style="1" customWidth="1"/>
    <col min="1034" max="1034" width="5.875" style="1" customWidth="1"/>
    <col min="1035" max="1281" width="9" style="1" customWidth="1"/>
    <col min="1282" max="1282" width="11.875" style="1" customWidth="1"/>
    <col min="1283" max="1284" width="15.625" style="1" customWidth="1"/>
    <col min="1285" max="1285" width="8.875" style="1" customWidth="1"/>
    <col min="1286" max="1286" width="7.5" style="1" customWidth="1"/>
    <col min="1287" max="1287" width="7.375" style="1" customWidth="1"/>
    <col min="1288" max="1288" width="7.625" style="1" customWidth="1"/>
    <col min="1289" max="1289" width="8.25" style="1" customWidth="1"/>
    <col min="1290" max="1290" width="5.875" style="1" customWidth="1"/>
    <col min="1291" max="1537" width="9" style="1" customWidth="1"/>
    <col min="1538" max="1538" width="11.875" style="1" customWidth="1"/>
    <col min="1539" max="1540" width="15.625" style="1" customWidth="1"/>
    <col min="1541" max="1541" width="8.875" style="1" customWidth="1"/>
    <col min="1542" max="1542" width="7.5" style="1" customWidth="1"/>
    <col min="1543" max="1543" width="7.375" style="1" customWidth="1"/>
    <col min="1544" max="1544" width="7.625" style="1" customWidth="1"/>
    <col min="1545" max="1545" width="8.25" style="1" customWidth="1"/>
    <col min="1546" max="1546" width="5.875" style="1" customWidth="1"/>
    <col min="1547" max="1793" width="9" style="1" customWidth="1"/>
    <col min="1794" max="1794" width="11.875" style="1" customWidth="1"/>
    <col min="1795" max="1796" width="15.625" style="1" customWidth="1"/>
    <col min="1797" max="1797" width="8.875" style="1" customWidth="1"/>
    <col min="1798" max="1798" width="7.5" style="1" customWidth="1"/>
    <col min="1799" max="1799" width="7.375" style="1" customWidth="1"/>
    <col min="1800" max="1800" width="7.625" style="1" customWidth="1"/>
    <col min="1801" max="1801" width="8.25" style="1" customWidth="1"/>
    <col min="1802" max="1802" width="5.875" style="1" customWidth="1"/>
    <col min="1803" max="2049" width="9" style="1" customWidth="1"/>
    <col min="2050" max="2050" width="11.875" style="1" customWidth="1"/>
    <col min="2051" max="2052" width="15.625" style="1" customWidth="1"/>
    <col min="2053" max="2053" width="8.875" style="1" customWidth="1"/>
    <col min="2054" max="2054" width="7.5" style="1" customWidth="1"/>
    <col min="2055" max="2055" width="7.375" style="1" customWidth="1"/>
    <col min="2056" max="2056" width="7.625" style="1" customWidth="1"/>
    <col min="2057" max="2057" width="8.25" style="1" customWidth="1"/>
    <col min="2058" max="2058" width="5.875" style="1" customWidth="1"/>
    <col min="2059" max="2305" width="9" style="1" customWidth="1"/>
    <col min="2306" max="2306" width="11.875" style="1" customWidth="1"/>
    <col min="2307" max="2308" width="15.625" style="1" customWidth="1"/>
    <col min="2309" max="2309" width="8.875" style="1" customWidth="1"/>
    <col min="2310" max="2310" width="7.5" style="1" customWidth="1"/>
    <col min="2311" max="2311" width="7.375" style="1" customWidth="1"/>
    <col min="2312" max="2312" width="7.625" style="1" customWidth="1"/>
    <col min="2313" max="2313" width="8.25" style="1" customWidth="1"/>
    <col min="2314" max="2314" width="5.875" style="1" customWidth="1"/>
    <col min="2315" max="2561" width="9" style="1" customWidth="1"/>
    <col min="2562" max="2562" width="11.875" style="1" customWidth="1"/>
    <col min="2563" max="2564" width="15.625" style="1" customWidth="1"/>
    <col min="2565" max="2565" width="8.875" style="1" customWidth="1"/>
    <col min="2566" max="2566" width="7.5" style="1" customWidth="1"/>
    <col min="2567" max="2567" width="7.375" style="1" customWidth="1"/>
    <col min="2568" max="2568" width="7.625" style="1" customWidth="1"/>
    <col min="2569" max="2569" width="8.25" style="1" customWidth="1"/>
    <col min="2570" max="2570" width="5.875" style="1" customWidth="1"/>
    <col min="2571" max="2817" width="9" style="1" customWidth="1"/>
    <col min="2818" max="2818" width="11.875" style="1" customWidth="1"/>
    <col min="2819" max="2820" width="15.625" style="1" customWidth="1"/>
    <col min="2821" max="2821" width="8.875" style="1" customWidth="1"/>
    <col min="2822" max="2822" width="7.5" style="1" customWidth="1"/>
    <col min="2823" max="2823" width="7.375" style="1" customWidth="1"/>
    <col min="2824" max="2824" width="7.625" style="1" customWidth="1"/>
    <col min="2825" max="2825" width="8.25" style="1" customWidth="1"/>
    <col min="2826" max="2826" width="5.875" style="1" customWidth="1"/>
    <col min="2827" max="3073" width="9" style="1" customWidth="1"/>
    <col min="3074" max="3074" width="11.875" style="1" customWidth="1"/>
    <col min="3075" max="3076" width="15.625" style="1" customWidth="1"/>
    <col min="3077" max="3077" width="8.875" style="1" customWidth="1"/>
    <col min="3078" max="3078" width="7.5" style="1" customWidth="1"/>
    <col min="3079" max="3079" width="7.375" style="1" customWidth="1"/>
    <col min="3080" max="3080" width="7.625" style="1" customWidth="1"/>
    <col min="3081" max="3081" width="8.25" style="1" customWidth="1"/>
    <col min="3082" max="3082" width="5.875" style="1" customWidth="1"/>
    <col min="3083" max="3329" width="9" style="1" customWidth="1"/>
    <col min="3330" max="3330" width="11.875" style="1" customWidth="1"/>
    <col min="3331" max="3332" width="15.625" style="1" customWidth="1"/>
    <col min="3333" max="3333" width="8.875" style="1" customWidth="1"/>
    <col min="3334" max="3334" width="7.5" style="1" customWidth="1"/>
    <col min="3335" max="3335" width="7.375" style="1" customWidth="1"/>
    <col min="3336" max="3336" width="7.625" style="1" customWidth="1"/>
    <col min="3337" max="3337" width="8.25" style="1" customWidth="1"/>
    <col min="3338" max="3338" width="5.875" style="1" customWidth="1"/>
    <col min="3339" max="3585" width="9" style="1" customWidth="1"/>
    <col min="3586" max="3586" width="11.875" style="1" customWidth="1"/>
    <col min="3587" max="3588" width="15.625" style="1" customWidth="1"/>
    <col min="3589" max="3589" width="8.875" style="1" customWidth="1"/>
    <col min="3590" max="3590" width="7.5" style="1" customWidth="1"/>
    <col min="3591" max="3591" width="7.375" style="1" customWidth="1"/>
    <col min="3592" max="3592" width="7.625" style="1" customWidth="1"/>
    <col min="3593" max="3593" width="8.25" style="1" customWidth="1"/>
    <col min="3594" max="3594" width="5.875" style="1" customWidth="1"/>
    <col min="3595" max="3841" width="9" style="1" customWidth="1"/>
    <col min="3842" max="3842" width="11.875" style="1" customWidth="1"/>
    <col min="3843" max="3844" width="15.625" style="1" customWidth="1"/>
    <col min="3845" max="3845" width="8.875" style="1" customWidth="1"/>
    <col min="3846" max="3846" width="7.5" style="1" customWidth="1"/>
    <col min="3847" max="3847" width="7.375" style="1" customWidth="1"/>
    <col min="3848" max="3848" width="7.625" style="1" customWidth="1"/>
    <col min="3849" max="3849" width="8.25" style="1" customWidth="1"/>
    <col min="3850" max="3850" width="5.875" style="1" customWidth="1"/>
    <col min="3851" max="4097" width="9" style="1" customWidth="1"/>
    <col min="4098" max="4098" width="11.875" style="1" customWidth="1"/>
    <col min="4099" max="4100" width="15.625" style="1" customWidth="1"/>
    <col min="4101" max="4101" width="8.875" style="1" customWidth="1"/>
    <col min="4102" max="4102" width="7.5" style="1" customWidth="1"/>
    <col min="4103" max="4103" width="7.375" style="1" customWidth="1"/>
    <col min="4104" max="4104" width="7.625" style="1" customWidth="1"/>
    <col min="4105" max="4105" width="8.25" style="1" customWidth="1"/>
    <col min="4106" max="4106" width="5.875" style="1" customWidth="1"/>
    <col min="4107" max="4353" width="9" style="1" customWidth="1"/>
    <col min="4354" max="4354" width="11.875" style="1" customWidth="1"/>
    <col min="4355" max="4356" width="15.625" style="1" customWidth="1"/>
    <col min="4357" max="4357" width="8.875" style="1" customWidth="1"/>
    <col min="4358" max="4358" width="7.5" style="1" customWidth="1"/>
    <col min="4359" max="4359" width="7.375" style="1" customWidth="1"/>
    <col min="4360" max="4360" width="7.625" style="1" customWidth="1"/>
    <col min="4361" max="4361" width="8.25" style="1" customWidth="1"/>
    <col min="4362" max="4362" width="5.875" style="1" customWidth="1"/>
    <col min="4363" max="4609" width="9" style="1" customWidth="1"/>
    <col min="4610" max="4610" width="11.875" style="1" customWidth="1"/>
    <col min="4611" max="4612" width="15.625" style="1" customWidth="1"/>
    <col min="4613" max="4613" width="8.875" style="1" customWidth="1"/>
    <col min="4614" max="4614" width="7.5" style="1" customWidth="1"/>
    <col min="4615" max="4615" width="7.375" style="1" customWidth="1"/>
    <col min="4616" max="4616" width="7.625" style="1" customWidth="1"/>
    <col min="4617" max="4617" width="8.25" style="1" customWidth="1"/>
    <col min="4618" max="4618" width="5.875" style="1" customWidth="1"/>
    <col min="4619" max="4865" width="9" style="1" customWidth="1"/>
    <col min="4866" max="4866" width="11.875" style="1" customWidth="1"/>
    <col min="4867" max="4868" width="15.625" style="1" customWidth="1"/>
    <col min="4869" max="4869" width="8.875" style="1" customWidth="1"/>
    <col min="4870" max="4870" width="7.5" style="1" customWidth="1"/>
    <col min="4871" max="4871" width="7.375" style="1" customWidth="1"/>
    <col min="4872" max="4872" width="7.625" style="1" customWidth="1"/>
    <col min="4873" max="4873" width="8.25" style="1" customWidth="1"/>
    <col min="4874" max="4874" width="5.875" style="1" customWidth="1"/>
    <col min="4875" max="5121" width="9" style="1" customWidth="1"/>
    <col min="5122" max="5122" width="11.875" style="1" customWidth="1"/>
    <col min="5123" max="5124" width="15.625" style="1" customWidth="1"/>
    <col min="5125" max="5125" width="8.875" style="1" customWidth="1"/>
    <col min="5126" max="5126" width="7.5" style="1" customWidth="1"/>
    <col min="5127" max="5127" width="7.375" style="1" customWidth="1"/>
    <col min="5128" max="5128" width="7.625" style="1" customWidth="1"/>
    <col min="5129" max="5129" width="8.25" style="1" customWidth="1"/>
    <col min="5130" max="5130" width="5.875" style="1" customWidth="1"/>
    <col min="5131" max="5377" width="9" style="1" customWidth="1"/>
    <col min="5378" max="5378" width="11.875" style="1" customWidth="1"/>
    <col min="5379" max="5380" width="15.625" style="1" customWidth="1"/>
    <col min="5381" max="5381" width="8.875" style="1" customWidth="1"/>
    <col min="5382" max="5382" width="7.5" style="1" customWidth="1"/>
    <col min="5383" max="5383" width="7.375" style="1" customWidth="1"/>
    <col min="5384" max="5384" width="7.625" style="1" customWidth="1"/>
    <col min="5385" max="5385" width="8.25" style="1" customWidth="1"/>
    <col min="5386" max="5386" width="5.875" style="1" customWidth="1"/>
    <col min="5387" max="5633" width="9" style="1" customWidth="1"/>
    <col min="5634" max="5634" width="11.875" style="1" customWidth="1"/>
    <col min="5635" max="5636" width="15.625" style="1" customWidth="1"/>
    <col min="5637" max="5637" width="8.875" style="1" customWidth="1"/>
    <col min="5638" max="5638" width="7.5" style="1" customWidth="1"/>
    <col min="5639" max="5639" width="7.375" style="1" customWidth="1"/>
    <col min="5640" max="5640" width="7.625" style="1" customWidth="1"/>
    <col min="5641" max="5641" width="8.25" style="1" customWidth="1"/>
    <col min="5642" max="5642" width="5.875" style="1" customWidth="1"/>
    <col min="5643" max="5889" width="9" style="1" customWidth="1"/>
    <col min="5890" max="5890" width="11.875" style="1" customWidth="1"/>
    <col min="5891" max="5892" width="15.625" style="1" customWidth="1"/>
    <col min="5893" max="5893" width="8.875" style="1" customWidth="1"/>
    <col min="5894" max="5894" width="7.5" style="1" customWidth="1"/>
    <col min="5895" max="5895" width="7.375" style="1" customWidth="1"/>
    <col min="5896" max="5896" width="7.625" style="1" customWidth="1"/>
    <col min="5897" max="5897" width="8.25" style="1" customWidth="1"/>
    <col min="5898" max="5898" width="5.875" style="1" customWidth="1"/>
    <col min="5899" max="6145" width="9" style="1" customWidth="1"/>
    <col min="6146" max="6146" width="11.875" style="1" customWidth="1"/>
    <col min="6147" max="6148" width="15.625" style="1" customWidth="1"/>
    <col min="6149" max="6149" width="8.875" style="1" customWidth="1"/>
    <col min="6150" max="6150" width="7.5" style="1" customWidth="1"/>
    <col min="6151" max="6151" width="7.375" style="1" customWidth="1"/>
    <col min="6152" max="6152" width="7.625" style="1" customWidth="1"/>
    <col min="6153" max="6153" width="8.25" style="1" customWidth="1"/>
    <col min="6154" max="6154" width="5.875" style="1" customWidth="1"/>
    <col min="6155" max="6401" width="9" style="1" customWidth="1"/>
    <col min="6402" max="6402" width="11.875" style="1" customWidth="1"/>
    <col min="6403" max="6404" width="15.625" style="1" customWidth="1"/>
    <col min="6405" max="6405" width="8.875" style="1" customWidth="1"/>
    <col min="6406" max="6406" width="7.5" style="1" customWidth="1"/>
    <col min="6407" max="6407" width="7.375" style="1" customWidth="1"/>
    <col min="6408" max="6408" width="7.625" style="1" customWidth="1"/>
    <col min="6409" max="6409" width="8.25" style="1" customWidth="1"/>
    <col min="6410" max="6410" width="5.875" style="1" customWidth="1"/>
    <col min="6411" max="6657" width="9" style="1" customWidth="1"/>
    <col min="6658" max="6658" width="11.875" style="1" customWidth="1"/>
    <col min="6659" max="6660" width="15.625" style="1" customWidth="1"/>
    <col min="6661" max="6661" width="8.875" style="1" customWidth="1"/>
    <col min="6662" max="6662" width="7.5" style="1" customWidth="1"/>
    <col min="6663" max="6663" width="7.375" style="1" customWidth="1"/>
    <col min="6664" max="6664" width="7.625" style="1" customWidth="1"/>
    <col min="6665" max="6665" width="8.25" style="1" customWidth="1"/>
    <col min="6666" max="6666" width="5.875" style="1" customWidth="1"/>
    <col min="6667" max="6913" width="9" style="1" customWidth="1"/>
    <col min="6914" max="6914" width="11.875" style="1" customWidth="1"/>
    <col min="6915" max="6916" width="15.625" style="1" customWidth="1"/>
    <col min="6917" max="6917" width="8.875" style="1" customWidth="1"/>
    <col min="6918" max="6918" width="7.5" style="1" customWidth="1"/>
    <col min="6919" max="6919" width="7.375" style="1" customWidth="1"/>
    <col min="6920" max="6920" width="7.625" style="1" customWidth="1"/>
    <col min="6921" max="6921" width="8.25" style="1" customWidth="1"/>
    <col min="6922" max="6922" width="5.875" style="1" customWidth="1"/>
    <col min="6923" max="7169" width="9" style="1" customWidth="1"/>
    <col min="7170" max="7170" width="11.875" style="1" customWidth="1"/>
    <col min="7171" max="7172" width="15.625" style="1" customWidth="1"/>
    <col min="7173" max="7173" width="8.875" style="1" customWidth="1"/>
    <col min="7174" max="7174" width="7.5" style="1" customWidth="1"/>
    <col min="7175" max="7175" width="7.375" style="1" customWidth="1"/>
    <col min="7176" max="7176" width="7.625" style="1" customWidth="1"/>
    <col min="7177" max="7177" width="8.25" style="1" customWidth="1"/>
    <col min="7178" max="7178" width="5.875" style="1" customWidth="1"/>
    <col min="7179" max="7425" width="9" style="1" customWidth="1"/>
    <col min="7426" max="7426" width="11.875" style="1" customWidth="1"/>
    <col min="7427" max="7428" width="15.625" style="1" customWidth="1"/>
    <col min="7429" max="7429" width="8.875" style="1" customWidth="1"/>
    <col min="7430" max="7430" width="7.5" style="1" customWidth="1"/>
    <col min="7431" max="7431" width="7.375" style="1" customWidth="1"/>
    <col min="7432" max="7432" width="7.625" style="1" customWidth="1"/>
    <col min="7433" max="7433" width="8.25" style="1" customWidth="1"/>
    <col min="7434" max="7434" width="5.875" style="1" customWidth="1"/>
    <col min="7435" max="7681" width="9" style="1" customWidth="1"/>
    <col min="7682" max="7682" width="11.875" style="1" customWidth="1"/>
    <col min="7683" max="7684" width="15.625" style="1" customWidth="1"/>
    <col min="7685" max="7685" width="8.875" style="1" customWidth="1"/>
    <col min="7686" max="7686" width="7.5" style="1" customWidth="1"/>
    <col min="7687" max="7687" width="7.375" style="1" customWidth="1"/>
    <col min="7688" max="7688" width="7.625" style="1" customWidth="1"/>
    <col min="7689" max="7689" width="8.25" style="1" customWidth="1"/>
    <col min="7690" max="7690" width="5.875" style="1" customWidth="1"/>
    <col min="7691" max="7937" width="9" style="1" customWidth="1"/>
    <col min="7938" max="7938" width="11.875" style="1" customWidth="1"/>
    <col min="7939" max="7940" width="15.625" style="1" customWidth="1"/>
    <col min="7941" max="7941" width="8.875" style="1" customWidth="1"/>
    <col min="7942" max="7942" width="7.5" style="1" customWidth="1"/>
    <col min="7943" max="7943" width="7.375" style="1" customWidth="1"/>
    <col min="7944" max="7944" width="7.625" style="1" customWidth="1"/>
    <col min="7945" max="7945" width="8.25" style="1" customWidth="1"/>
    <col min="7946" max="7946" width="5.875" style="1" customWidth="1"/>
    <col min="7947" max="8193" width="9" style="1" customWidth="1"/>
    <col min="8194" max="8194" width="11.875" style="1" customWidth="1"/>
    <col min="8195" max="8196" width="15.625" style="1" customWidth="1"/>
    <col min="8197" max="8197" width="8.875" style="1" customWidth="1"/>
    <col min="8198" max="8198" width="7.5" style="1" customWidth="1"/>
    <col min="8199" max="8199" width="7.375" style="1" customWidth="1"/>
    <col min="8200" max="8200" width="7.625" style="1" customWidth="1"/>
    <col min="8201" max="8201" width="8.25" style="1" customWidth="1"/>
    <col min="8202" max="8202" width="5.875" style="1" customWidth="1"/>
    <col min="8203" max="8449" width="9" style="1" customWidth="1"/>
    <col min="8450" max="8450" width="11.875" style="1" customWidth="1"/>
    <col min="8451" max="8452" width="15.625" style="1" customWidth="1"/>
    <col min="8453" max="8453" width="8.875" style="1" customWidth="1"/>
    <col min="8454" max="8454" width="7.5" style="1" customWidth="1"/>
    <col min="8455" max="8455" width="7.375" style="1" customWidth="1"/>
    <col min="8456" max="8456" width="7.625" style="1" customWidth="1"/>
    <col min="8457" max="8457" width="8.25" style="1" customWidth="1"/>
    <col min="8458" max="8458" width="5.875" style="1" customWidth="1"/>
    <col min="8459" max="8705" width="9" style="1" customWidth="1"/>
    <col min="8706" max="8706" width="11.875" style="1" customWidth="1"/>
    <col min="8707" max="8708" width="15.625" style="1" customWidth="1"/>
    <col min="8709" max="8709" width="8.875" style="1" customWidth="1"/>
    <col min="8710" max="8710" width="7.5" style="1" customWidth="1"/>
    <col min="8711" max="8711" width="7.375" style="1" customWidth="1"/>
    <col min="8712" max="8712" width="7.625" style="1" customWidth="1"/>
    <col min="8713" max="8713" width="8.25" style="1" customWidth="1"/>
    <col min="8714" max="8714" width="5.875" style="1" customWidth="1"/>
    <col min="8715" max="8961" width="9" style="1" customWidth="1"/>
    <col min="8962" max="8962" width="11.875" style="1" customWidth="1"/>
    <col min="8963" max="8964" width="15.625" style="1" customWidth="1"/>
    <col min="8965" max="8965" width="8.875" style="1" customWidth="1"/>
    <col min="8966" max="8966" width="7.5" style="1" customWidth="1"/>
    <col min="8967" max="8967" width="7.375" style="1" customWidth="1"/>
    <col min="8968" max="8968" width="7.625" style="1" customWidth="1"/>
    <col min="8969" max="8969" width="8.25" style="1" customWidth="1"/>
    <col min="8970" max="8970" width="5.875" style="1" customWidth="1"/>
    <col min="8971" max="9217" width="9" style="1" customWidth="1"/>
    <col min="9218" max="9218" width="11.875" style="1" customWidth="1"/>
    <col min="9219" max="9220" width="15.625" style="1" customWidth="1"/>
    <col min="9221" max="9221" width="8.875" style="1" customWidth="1"/>
    <col min="9222" max="9222" width="7.5" style="1" customWidth="1"/>
    <col min="9223" max="9223" width="7.375" style="1" customWidth="1"/>
    <col min="9224" max="9224" width="7.625" style="1" customWidth="1"/>
    <col min="9225" max="9225" width="8.25" style="1" customWidth="1"/>
    <col min="9226" max="9226" width="5.875" style="1" customWidth="1"/>
    <col min="9227" max="9473" width="9" style="1" customWidth="1"/>
    <col min="9474" max="9474" width="11.875" style="1" customWidth="1"/>
    <col min="9475" max="9476" width="15.625" style="1" customWidth="1"/>
    <col min="9477" max="9477" width="8.875" style="1" customWidth="1"/>
    <col min="9478" max="9478" width="7.5" style="1" customWidth="1"/>
    <col min="9479" max="9479" width="7.375" style="1" customWidth="1"/>
    <col min="9480" max="9480" width="7.625" style="1" customWidth="1"/>
    <col min="9481" max="9481" width="8.25" style="1" customWidth="1"/>
    <col min="9482" max="9482" width="5.875" style="1" customWidth="1"/>
    <col min="9483" max="9729" width="9" style="1" customWidth="1"/>
    <col min="9730" max="9730" width="11.875" style="1" customWidth="1"/>
    <col min="9731" max="9732" width="15.625" style="1" customWidth="1"/>
    <col min="9733" max="9733" width="8.875" style="1" customWidth="1"/>
    <col min="9734" max="9734" width="7.5" style="1" customWidth="1"/>
    <col min="9735" max="9735" width="7.375" style="1" customWidth="1"/>
    <col min="9736" max="9736" width="7.625" style="1" customWidth="1"/>
    <col min="9737" max="9737" width="8.25" style="1" customWidth="1"/>
    <col min="9738" max="9738" width="5.875" style="1" customWidth="1"/>
    <col min="9739" max="9985" width="9" style="1" customWidth="1"/>
    <col min="9986" max="9986" width="11.875" style="1" customWidth="1"/>
    <col min="9987" max="9988" width="15.625" style="1" customWidth="1"/>
    <col min="9989" max="9989" width="8.875" style="1" customWidth="1"/>
    <col min="9990" max="9990" width="7.5" style="1" customWidth="1"/>
    <col min="9991" max="9991" width="7.375" style="1" customWidth="1"/>
    <col min="9992" max="9992" width="7.625" style="1" customWidth="1"/>
    <col min="9993" max="9993" width="8.25" style="1" customWidth="1"/>
    <col min="9994" max="9994" width="5.875" style="1" customWidth="1"/>
    <col min="9995" max="10241" width="9" style="1" customWidth="1"/>
    <col min="10242" max="10242" width="11.875" style="1" customWidth="1"/>
    <col min="10243" max="10244" width="15.625" style="1" customWidth="1"/>
    <col min="10245" max="10245" width="8.875" style="1" customWidth="1"/>
    <col min="10246" max="10246" width="7.5" style="1" customWidth="1"/>
    <col min="10247" max="10247" width="7.375" style="1" customWidth="1"/>
    <col min="10248" max="10248" width="7.625" style="1" customWidth="1"/>
    <col min="10249" max="10249" width="8.25" style="1" customWidth="1"/>
    <col min="10250" max="10250" width="5.875" style="1" customWidth="1"/>
    <col min="10251" max="10497" width="9" style="1" customWidth="1"/>
    <col min="10498" max="10498" width="11.875" style="1" customWidth="1"/>
    <col min="10499" max="10500" width="15.625" style="1" customWidth="1"/>
    <col min="10501" max="10501" width="8.875" style="1" customWidth="1"/>
    <col min="10502" max="10502" width="7.5" style="1" customWidth="1"/>
    <col min="10503" max="10503" width="7.375" style="1" customWidth="1"/>
    <col min="10504" max="10504" width="7.625" style="1" customWidth="1"/>
    <col min="10505" max="10505" width="8.25" style="1" customWidth="1"/>
    <col min="10506" max="10506" width="5.875" style="1" customWidth="1"/>
    <col min="10507" max="10753" width="9" style="1" customWidth="1"/>
    <col min="10754" max="10754" width="11.875" style="1" customWidth="1"/>
    <col min="10755" max="10756" width="15.625" style="1" customWidth="1"/>
    <col min="10757" max="10757" width="8.875" style="1" customWidth="1"/>
    <col min="10758" max="10758" width="7.5" style="1" customWidth="1"/>
    <col min="10759" max="10759" width="7.375" style="1" customWidth="1"/>
    <col min="10760" max="10760" width="7.625" style="1" customWidth="1"/>
    <col min="10761" max="10761" width="8.25" style="1" customWidth="1"/>
    <col min="10762" max="10762" width="5.875" style="1" customWidth="1"/>
    <col min="10763" max="11009" width="9" style="1" customWidth="1"/>
    <col min="11010" max="11010" width="11.875" style="1" customWidth="1"/>
    <col min="11011" max="11012" width="15.625" style="1" customWidth="1"/>
    <col min="11013" max="11013" width="8.875" style="1" customWidth="1"/>
    <col min="11014" max="11014" width="7.5" style="1" customWidth="1"/>
    <col min="11015" max="11015" width="7.375" style="1" customWidth="1"/>
    <col min="11016" max="11016" width="7.625" style="1" customWidth="1"/>
    <col min="11017" max="11017" width="8.25" style="1" customWidth="1"/>
    <col min="11018" max="11018" width="5.875" style="1" customWidth="1"/>
    <col min="11019" max="11265" width="9" style="1" customWidth="1"/>
    <col min="11266" max="11266" width="11.875" style="1" customWidth="1"/>
    <col min="11267" max="11268" width="15.625" style="1" customWidth="1"/>
    <col min="11269" max="11269" width="8.875" style="1" customWidth="1"/>
    <col min="11270" max="11270" width="7.5" style="1" customWidth="1"/>
    <col min="11271" max="11271" width="7.375" style="1" customWidth="1"/>
    <col min="11272" max="11272" width="7.625" style="1" customWidth="1"/>
    <col min="11273" max="11273" width="8.25" style="1" customWidth="1"/>
    <col min="11274" max="11274" width="5.875" style="1" customWidth="1"/>
    <col min="11275" max="11521" width="9" style="1" customWidth="1"/>
    <col min="11522" max="11522" width="11.875" style="1" customWidth="1"/>
    <col min="11523" max="11524" width="15.625" style="1" customWidth="1"/>
    <col min="11525" max="11525" width="8.875" style="1" customWidth="1"/>
    <col min="11526" max="11526" width="7.5" style="1" customWidth="1"/>
    <col min="11527" max="11527" width="7.375" style="1" customWidth="1"/>
    <col min="11528" max="11528" width="7.625" style="1" customWidth="1"/>
    <col min="11529" max="11529" width="8.25" style="1" customWidth="1"/>
    <col min="11530" max="11530" width="5.875" style="1" customWidth="1"/>
    <col min="11531" max="11777" width="9" style="1" customWidth="1"/>
    <col min="11778" max="11778" width="11.875" style="1" customWidth="1"/>
    <col min="11779" max="11780" width="15.625" style="1" customWidth="1"/>
    <col min="11781" max="11781" width="8.875" style="1" customWidth="1"/>
    <col min="11782" max="11782" width="7.5" style="1" customWidth="1"/>
    <col min="11783" max="11783" width="7.375" style="1" customWidth="1"/>
    <col min="11784" max="11784" width="7.625" style="1" customWidth="1"/>
    <col min="11785" max="11785" width="8.25" style="1" customWidth="1"/>
    <col min="11786" max="11786" width="5.875" style="1" customWidth="1"/>
    <col min="11787" max="12033" width="9" style="1" customWidth="1"/>
    <col min="12034" max="12034" width="11.875" style="1" customWidth="1"/>
    <col min="12035" max="12036" width="15.625" style="1" customWidth="1"/>
    <col min="12037" max="12037" width="8.875" style="1" customWidth="1"/>
    <col min="12038" max="12038" width="7.5" style="1" customWidth="1"/>
    <col min="12039" max="12039" width="7.375" style="1" customWidth="1"/>
    <col min="12040" max="12040" width="7.625" style="1" customWidth="1"/>
    <col min="12041" max="12041" width="8.25" style="1" customWidth="1"/>
    <col min="12042" max="12042" width="5.875" style="1" customWidth="1"/>
    <col min="12043" max="12289" width="9" style="1" customWidth="1"/>
    <col min="12290" max="12290" width="11.875" style="1" customWidth="1"/>
    <col min="12291" max="12292" width="15.625" style="1" customWidth="1"/>
    <col min="12293" max="12293" width="8.875" style="1" customWidth="1"/>
    <col min="12294" max="12294" width="7.5" style="1" customWidth="1"/>
    <col min="12295" max="12295" width="7.375" style="1" customWidth="1"/>
    <col min="12296" max="12296" width="7.625" style="1" customWidth="1"/>
    <col min="12297" max="12297" width="8.25" style="1" customWidth="1"/>
    <col min="12298" max="12298" width="5.875" style="1" customWidth="1"/>
    <col min="12299" max="12545" width="9" style="1" customWidth="1"/>
    <col min="12546" max="12546" width="11.875" style="1" customWidth="1"/>
    <col min="12547" max="12548" width="15.625" style="1" customWidth="1"/>
    <col min="12549" max="12549" width="8.875" style="1" customWidth="1"/>
    <col min="12550" max="12550" width="7.5" style="1" customWidth="1"/>
    <col min="12551" max="12551" width="7.375" style="1" customWidth="1"/>
    <col min="12552" max="12552" width="7.625" style="1" customWidth="1"/>
    <col min="12553" max="12553" width="8.25" style="1" customWidth="1"/>
    <col min="12554" max="12554" width="5.875" style="1" customWidth="1"/>
    <col min="12555" max="12801" width="9" style="1" customWidth="1"/>
    <col min="12802" max="12802" width="11.875" style="1" customWidth="1"/>
    <col min="12803" max="12804" width="15.625" style="1" customWidth="1"/>
    <col min="12805" max="12805" width="8.875" style="1" customWidth="1"/>
    <col min="12806" max="12806" width="7.5" style="1" customWidth="1"/>
    <col min="12807" max="12807" width="7.375" style="1" customWidth="1"/>
    <col min="12808" max="12808" width="7.625" style="1" customWidth="1"/>
    <col min="12809" max="12809" width="8.25" style="1" customWidth="1"/>
    <col min="12810" max="12810" width="5.875" style="1" customWidth="1"/>
    <col min="12811" max="13057" width="9" style="1" customWidth="1"/>
    <col min="13058" max="13058" width="11.875" style="1" customWidth="1"/>
    <col min="13059" max="13060" width="15.625" style="1" customWidth="1"/>
    <col min="13061" max="13061" width="8.875" style="1" customWidth="1"/>
    <col min="13062" max="13062" width="7.5" style="1" customWidth="1"/>
    <col min="13063" max="13063" width="7.375" style="1" customWidth="1"/>
    <col min="13064" max="13064" width="7.625" style="1" customWidth="1"/>
    <col min="13065" max="13065" width="8.25" style="1" customWidth="1"/>
    <col min="13066" max="13066" width="5.875" style="1" customWidth="1"/>
    <col min="13067" max="13313" width="9" style="1" customWidth="1"/>
    <col min="13314" max="13314" width="11.875" style="1" customWidth="1"/>
    <col min="13315" max="13316" width="15.625" style="1" customWidth="1"/>
    <col min="13317" max="13317" width="8.875" style="1" customWidth="1"/>
    <col min="13318" max="13318" width="7.5" style="1" customWidth="1"/>
    <col min="13319" max="13319" width="7.375" style="1" customWidth="1"/>
    <col min="13320" max="13320" width="7.625" style="1" customWidth="1"/>
    <col min="13321" max="13321" width="8.25" style="1" customWidth="1"/>
    <col min="13322" max="13322" width="5.875" style="1" customWidth="1"/>
    <col min="13323" max="13569" width="9" style="1" customWidth="1"/>
    <col min="13570" max="13570" width="11.875" style="1" customWidth="1"/>
    <col min="13571" max="13572" width="15.625" style="1" customWidth="1"/>
    <col min="13573" max="13573" width="8.875" style="1" customWidth="1"/>
    <col min="13574" max="13574" width="7.5" style="1" customWidth="1"/>
    <col min="13575" max="13575" width="7.375" style="1" customWidth="1"/>
    <col min="13576" max="13576" width="7.625" style="1" customWidth="1"/>
    <col min="13577" max="13577" width="8.25" style="1" customWidth="1"/>
    <col min="13578" max="13578" width="5.875" style="1" customWidth="1"/>
    <col min="13579" max="13825" width="9" style="1" customWidth="1"/>
    <col min="13826" max="13826" width="11.875" style="1" customWidth="1"/>
    <col min="13827" max="13828" width="15.625" style="1" customWidth="1"/>
    <col min="13829" max="13829" width="8.875" style="1" customWidth="1"/>
    <col min="13830" max="13830" width="7.5" style="1" customWidth="1"/>
    <col min="13831" max="13831" width="7.375" style="1" customWidth="1"/>
    <col min="13832" max="13832" width="7.625" style="1" customWidth="1"/>
    <col min="13833" max="13833" width="8.25" style="1" customWidth="1"/>
    <col min="13834" max="13834" width="5.875" style="1" customWidth="1"/>
    <col min="13835" max="14081" width="9" style="1" customWidth="1"/>
    <col min="14082" max="14082" width="11.875" style="1" customWidth="1"/>
    <col min="14083" max="14084" width="15.625" style="1" customWidth="1"/>
    <col min="14085" max="14085" width="8.875" style="1" customWidth="1"/>
    <col min="14086" max="14086" width="7.5" style="1" customWidth="1"/>
    <col min="14087" max="14087" width="7.375" style="1" customWidth="1"/>
    <col min="14088" max="14088" width="7.625" style="1" customWidth="1"/>
    <col min="14089" max="14089" width="8.25" style="1" customWidth="1"/>
    <col min="14090" max="14090" width="5.875" style="1" customWidth="1"/>
    <col min="14091" max="14337" width="9" style="1" customWidth="1"/>
    <col min="14338" max="14338" width="11.875" style="1" customWidth="1"/>
    <col min="14339" max="14340" width="15.625" style="1" customWidth="1"/>
    <col min="14341" max="14341" width="8.875" style="1" customWidth="1"/>
    <col min="14342" max="14342" width="7.5" style="1" customWidth="1"/>
    <col min="14343" max="14343" width="7.375" style="1" customWidth="1"/>
    <col min="14344" max="14344" width="7.625" style="1" customWidth="1"/>
    <col min="14345" max="14345" width="8.25" style="1" customWidth="1"/>
    <col min="14346" max="14346" width="5.875" style="1" customWidth="1"/>
    <col min="14347" max="14593" width="9" style="1" customWidth="1"/>
    <col min="14594" max="14594" width="11.875" style="1" customWidth="1"/>
    <col min="14595" max="14596" width="15.625" style="1" customWidth="1"/>
    <col min="14597" max="14597" width="8.875" style="1" customWidth="1"/>
    <col min="14598" max="14598" width="7.5" style="1" customWidth="1"/>
    <col min="14599" max="14599" width="7.375" style="1" customWidth="1"/>
    <col min="14600" max="14600" width="7.625" style="1" customWidth="1"/>
    <col min="14601" max="14601" width="8.25" style="1" customWidth="1"/>
    <col min="14602" max="14602" width="5.875" style="1" customWidth="1"/>
    <col min="14603" max="14849" width="9" style="1" customWidth="1"/>
    <col min="14850" max="14850" width="11.875" style="1" customWidth="1"/>
    <col min="14851" max="14852" width="15.625" style="1" customWidth="1"/>
    <col min="14853" max="14853" width="8.875" style="1" customWidth="1"/>
    <col min="14854" max="14854" width="7.5" style="1" customWidth="1"/>
    <col min="14855" max="14855" width="7.375" style="1" customWidth="1"/>
    <col min="14856" max="14856" width="7.625" style="1" customWidth="1"/>
    <col min="14857" max="14857" width="8.25" style="1" customWidth="1"/>
    <col min="14858" max="14858" width="5.875" style="1" customWidth="1"/>
    <col min="14859" max="15105" width="9" style="1" customWidth="1"/>
    <col min="15106" max="15106" width="11.875" style="1" customWidth="1"/>
    <col min="15107" max="15108" width="15.625" style="1" customWidth="1"/>
    <col min="15109" max="15109" width="8.875" style="1" customWidth="1"/>
    <col min="15110" max="15110" width="7.5" style="1" customWidth="1"/>
    <col min="15111" max="15111" width="7.375" style="1" customWidth="1"/>
    <col min="15112" max="15112" width="7.625" style="1" customWidth="1"/>
    <col min="15113" max="15113" width="8.25" style="1" customWidth="1"/>
    <col min="15114" max="15114" width="5.875" style="1" customWidth="1"/>
    <col min="15115" max="15361" width="9" style="1" customWidth="1"/>
    <col min="15362" max="15362" width="11.875" style="1" customWidth="1"/>
    <col min="15363" max="15364" width="15.625" style="1" customWidth="1"/>
    <col min="15365" max="15365" width="8.875" style="1" customWidth="1"/>
    <col min="15366" max="15366" width="7.5" style="1" customWidth="1"/>
    <col min="15367" max="15367" width="7.375" style="1" customWidth="1"/>
    <col min="15368" max="15368" width="7.625" style="1" customWidth="1"/>
    <col min="15369" max="15369" width="8.25" style="1" customWidth="1"/>
    <col min="15370" max="15370" width="5.875" style="1" customWidth="1"/>
    <col min="15371" max="15617" width="9" style="1" customWidth="1"/>
    <col min="15618" max="15618" width="11.875" style="1" customWidth="1"/>
    <col min="15619" max="15620" width="15.625" style="1" customWidth="1"/>
    <col min="15621" max="15621" width="8.875" style="1" customWidth="1"/>
    <col min="15622" max="15622" width="7.5" style="1" customWidth="1"/>
    <col min="15623" max="15623" width="7.375" style="1" customWidth="1"/>
    <col min="15624" max="15624" width="7.625" style="1" customWidth="1"/>
    <col min="15625" max="15625" width="8.25" style="1" customWidth="1"/>
    <col min="15626" max="15626" width="5.875" style="1" customWidth="1"/>
    <col min="15627" max="15873" width="9" style="1" customWidth="1"/>
    <col min="15874" max="15874" width="11.875" style="1" customWidth="1"/>
    <col min="15875" max="15876" width="15.625" style="1" customWidth="1"/>
    <col min="15877" max="15877" width="8.875" style="1" customWidth="1"/>
    <col min="15878" max="15878" width="7.5" style="1" customWidth="1"/>
    <col min="15879" max="15879" width="7.375" style="1" customWidth="1"/>
    <col min="15880" max="15880" width="7.625" style="1" customWidth="1"/>
    <col min="15881" max="15881" width="8.25" style="1" customWidth="1"/>
    <col min="15882" max="15882" width="5.875" style="1" customWidth="1"/>
    <col min="15883" max="16129" width="9" style="1" customWidth="1"/>
    <col min="16130" max="16130" width="11.875" style="1" customWidth="1"/>
    <col min="16131" max="16132" width="15.625" style="1" customWidth="1"/>
    <col min="16133" max="16133" width="8.875" style="1" customWidth="1"/>
    <col min="16134" max="16134" width="7.5" style="1" customWidth="1"/>
    <col min="16135" max="16135" width="7.375" style="1" customWidth="1"/>
    <col min="16136" max="16136" width="7.625" style="1" customWidth="1"/>
    <col min="16137" max="16137" width="8.25" style="1" customWidth="1"/>
    <col min="16138" max="16138" width="5.875" style="1" customWidth="1"/>
    <col min="16139" max="16384" width="9" style="1" customWidth="1"/>
  </cols>
  <sheetData>
    <row r="1" spans="1:9" ht="24.95" customHeight="1">
      <c r="A1" s="6" t="s">
        <v>159</v>
      </c>
      <c r="B1" s="6"/>
      <c r="C1" s="6"/>
      <c r="D1" s="6"/>
      <c r="E1" s="295"/>
      <c r="F1" s="295"/>
      <c r="G1" s="295"/>
      <c r="H1" s="295"/>
    </row>
    <row r="2" spans="1:9" s="73" customFormat="1" ht="24.95" customHeight="1">
      <c r="A2" s="7" t="s">
        <v>137</v>
      </c>
      <c r="B2" s="7"/>
      <c r="C2" s="140" t="s">
        <v>127</v>
      </c>
      <c r="D2" s="140"/>
    </row>
    <row r="3" spans="1:9" ht="24.95" customHeight="1">
      <c r="A3" s="158" t="s">
        <v>55</v>
      </c>
      <c r="B3" s="275" t="s">
        <v>31</v>
      </c>
      <c r="C3" s="283" t="s">
        <v>29</v>
      </c>
      <c r="D3" s="287" t="s">
        <v>249</v>
      </c>
      <c r="I3" s="296"/>
    </row>
    <row r="4" spans="1:9" ht="24.95" customHeight="1">
      <c r="A4" s="159" t="s">
        <v>267</v>
      </c>
      <c r="B4" s="276">
        <v>3045</v>
      </c>
      <c r="C4" s="284">
        <v>1103</v>
      </c>
      <c r="D4" s="288">
        <v>171</v>
      </c>
      <c r="I4" s="296"/>
    </row>
    <row r="5" spans="1:9" ht="24.95" customHeight="1">
      <c r="A5" s="159">
        <v>19</v>
      </c>
      <c r="B5" s="276">
        <v>3040</v>
      </c>
      <c r="C5" s="284">
        <v>1114</v>
      </c>
      <c r="D5" s="288">
        <v>210</v>
      </c>
      <c r="I5" s="296"/>
    </row>
    <row r="6" spans="1:9" ht="24.95" customHeight="1">
      <c r="A6" s="159">
        <v>20</v>
      </c>
      <c r="B6" s="276">
        <v>3056</v>
      </c>
      <c r="C6" s="284">
        <v>968</v>
      </c>
      <c r="D6" s="288">
        <v>177</v>
      </c>
      <c r="I6" s="296"/>
    </row>
    <row r="7" spans="1:9" ht="24.95" customHeight="1">
      <c r="A7" s="159">
        <v>21</v>
      </c>
      <c r="B7" s="276">
        <v>3083</v>
      </c>
      <c r="C7" s="284">
        <v>932</v>
      </c>
      <c r="D7" s="288">
        <v>188</v>
      </c>
      <c r="I7" s="296"/>
    </row>
    <row r="8" spans="1:9" ht="24.95" customHeight="1">
      <c r="A8" s="159">
        <v>22</v>
      </c>
      <c r="B8" s="276">
        <v>3090</v>
      </c>
      <c r="C8" s="284">
        <v>1012</v>
      </c>
      <c r="D8" s="288">
        <v>206</v>
      </c>
      <c r="I8" s="296"/>
    </row>
    <row r="9" spans="1:9" ht="24.95" customHeight="1">
      <c r="A9" s="159">
        <v>23</v>
      </c>
      <c r="B9" s="276">
        <v>3099</v>
      </c>
      <c r="C9" s="284">
        <v>1166</v>
      </c>
      <c r="D9" s="288">
        <v>248</v>
      </c>
      <c r="I9" s="296"/>
    </row>
    <row r="10" spans="1:9" ht="24.95" customHeight="1">
      <c r="A10" s="159">
        <v>24</v>
      </c>
      <c r="B10" s="276">
        <v>3061</v>
      </c>
      <c r="C10" s="284">
        <v>1064</v>
      </c>
      <c r="D10" s="288">
        <v>165</v>
      </c>
      <c r="I10" s="296"/>
    </row>
    <row r="11" spans="1:9" s="73" customFormat="1" ht="24.95" customHeight="1">
      <c r="A11" s="159">
        <v>25</v>
      </c>
      <c r="B11" s="276">
        <v>3053</v>
      </c>
      <c r="C11" s="284">
        <v>1086</v>
      </c>
      <c r="D11" s="288">
        <v>188</v>
      </c>
      <c r="E11" s="1"/>
      <c r="F11" s="1"/>
      <c r="G11" s="1"/>
      <c r="H11" s="1"/>
      <c r="I11" s="297"/>
    </row>
    <row r="12" spans="1:9" s="73" customFormat="1" ht="24.95" customHeight="1">
      <c r="A12" s="267">
        <v>26</v>
      </c>
      <c r="B12" s="277">
        <v>2953</v>
      </c>
      <c r="C12" s="285">
        <v>1073</v>
      </c>
      <c r="D12" s="289">
        <v>172</v>
      </c>
      <c r="E12" s="1"/>
      <c r="F12" s="1"/>
      <c r="G12" s="1"/>
      <c r="H12" s="1"/>
      <c r="I12" s="297"/>
    </row>
    <row r="13" spans="1:9" s="266" customFormat="1" ht="24.95" customHeight="1">
      <c r="A13" s="268">
        <v>27</v>
      </c>
      <c r="B13" s="278">
        <v>2809</v>
      </c>
      <c r="C13" s="278">
        <v>1122</v>
      </c>
      <c r="D13" s="290">
        <v>168</v>
      </c>
      <c r="E13" s="1"/>
      <c r="F13" s="1"/>
      <c r="G13" s="1"/>
      <c r="H13" s="1"/>
      <c r="I13" s="297"/>
    </row>
    <row r="14" spans="1:9" s="73" customFormat="1" ht="24.95" customHeight="1">
      <c r="A14" s="269">
        <v>28</v>
      </c>
      <c r="B14" s="279">
        <v>2656</v>
      </c>
      <c r="C14" s="286">
        <v>1103</v>
      </c>
      <c r="D14" s="291">
        <v>188</v>
      </c>
    </row>
    <row r="15" spans="1:9" s="73" customFormat="1" ht="24.95" customHeight="1">
      <c r="A15" s="269">
        <v>29</v>
      </c>
      <c r="B15" s="279">
        <v>2397</v>
      </c>
      <c r="C15" s="286">
        <v>1287</v>
      </c>
      <c r="D15" s="291">
        <v>187</v>
      </c>
    </row>
    <row r="16" spans="1:9" s="73" customFormat="1" ht="24.95" customHeight="1">
      <c r="A16" s="269">
        <v>30</v>
      </c>
      <c r="B16" s="279">
        <v>2333</v>
      </c>
      <c r="C16" s="286">
        <v>1280</v>
      </c>
      <c r="D16" s="291">
        <v>177</v>
      </c>
    </row>
    <row r="17" spans="1:4" s="73" customFormat="1" ht="24.95" customHeight="1">
      <c r="A17" s="269" t="s">
        <v>167</v>
      </c>
      <c r="B17" s="279">
        <v>2383</v>
      </c>
      <c r="C17" s="286">
        <v>1403</v>
      </c>
      <c r="D17" s="291">
        <v>261</v>
      </c>
    </row>
    <row r="18" spans="1:4" s="73" customFormat="1" ht="24.95" customHeight="1">
      <c r="A18" s="270">
        <v>2</v>
      </c>
      <c r="B18" s="280">
        <v>2408</v>
      </c>
      <c r="C18" s="280">
        <v>1368</v>
      </c>
      <c r="D18" s="292">
        <v>224</v>
      </c>
    </row>
    <row r="19" spans="1:4" s="73" customFormat="1" ht="24.95" customHeight="1">
      <c r="A19" s="270">
        <v>3</v>
      </c>
      <c r="B19" s="280">
        <v>2530</v>
      </c>
      <c r="C19" s="280">
        <v>1481</v>
      </c>
      <c r="D19" s="292">
        <v>307</v>
      </c>
    </row>
    <row r="20" spans="1:4" s="73" customFormat="1" ht="24.95" customHeight="1">
      <c r="A20" s="271">
        <v>4</v>
      </c>
      <c r="B20" s="280">
        <v>2537</v>
      </c>
      <c r="C20" s="280">
        <v>1465</v>
      </c>
      <c r="D20" s="293">
        <v>244</v>
      </c>
    </row>
    <row r="21" spans="1:4" s="73" customFormat="1" ht="24.95" customHeight="1">
      <c r="A21" s="272">
        <v>5</v>
      </c>
      <c r="B21" s="281">
        <v>2586</v>
      </c>
      <c r="C21" s="285">
        <v>1427</v>
      </c>
      <c r="D21" s="289">
        <v>267</v>
      </c>
    </row>
    <row r="22" spans="1:4" ht="24.95" customHeight="1">
      <c r="A22" s="273">
        <v>6</v>
      </c>
      <c r="B22" s="282">
        <v>2618</v>
      </c>
      <c r="C22" s="282">
        <v>1650</v>
      </c>
      <c r="D22" s="294">
        <v>266</v>
      </c>
    </row>
    <row r="23" spans="1:4" ht="24.95" customHeight="1">
      <c r="A23" s="274"/>
      <c r="B23" s="274"/>
      <c r="C23" s="73"/>
      <c r="D23" s="167" t="s">
        <v>60</v>
      </c>
    </row>
    <row r="24" spans="1:4" ht="15" customHeight="1"/>
    <row r="25" spans="1:4" ht="15" customHeight="1"/>
    <row r="26" spans="1:4" ht="15" customHeight="1"/>
    <row r="27" spans="1:4" ht="15" customHeight="1"/>
    <row r="28" spans="1:4" ht="15" customHeight="1"/>
  </sheetData>
  <protectedRanges>
    <protectedRange sqref="C2 A1:B12 C1:D1 C3:D12" name="範囲1_1"/>
    <protectedRange sqref="C23:D23 A13:D17 A18:B23" name="範囲1_1_1"/>
    <protectedRange sqref="C18:D22" name="範囲1_6_1"/>
  </protectedRanges>
  <mergeCells count="2">
    <mergeCell ref="A1:D1"/>
    <mergeCell ref="C2:D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50"/>
  <sheetViews>
    <sheetView topLeftCell="A31" zoomScale="110" zoomScaleNormal="110" zoomScaleSheetLayoutView="100" workbookViewId="0">
      <selection activeCell="A3" sqref="A3:K45"/>
    </sheetView>
  </sheetViews>
  <sheetFormatPr defaultRowHeight="10.5"/>
  <cols>
    <col min="1" max="1" width="10" style="1" customWidth="1"/>
    <col min="2" max="2" width="13.375" style="1" customWidth="1"/>
    <col min="3" max="4" width="10.25" style="1" customWidth="1"/>
    <col min="5" max="5" width="10.125" style="1" customWidth="1"/>
    <col min="6" max="6" width="10" style="1" bestFit="1" customWidth="1"/>
    <col min="7" max="7" width="7.375" style="1" customWidth="1"/>
    <col min="8" max="8" width="8.125" style="1" customWidth="1"/>
    <col min="9" max="10" width="8.25" style="1" customWidth="1"/>
    <col min="11" max="256" width="9" style="1" customWidth="1"/>
    <col min="257" max="257" width="10" style="1" customWidth="1"/>
    <col min="258" max="258" width="13.375" style="1" customWidth="1"/>
    <col min="259" max="260" width="10.25" style="1" customWidth="1"/>
    <col min="261" max="261" width="8.875" style="1" customWidth="1"/>
    <col min="262" max="262" width="7.5" style="1" customWidth="1"/>
    <col min="263" max="263" width="7.375" style="1" customWidth="1"/>
    <col min="264" max="264" width="7.625" style="1" customWidth="1"/>
    <col min="265" max="265" width="8.25" style="1" customWidth="1"/>
    <col min="266" max="266" width="5.875" style="1" customWidth="1"/>
    <col min="267" max="512" width="9" style="1" customWidth="1"/>
    <col min="513" max="513" width="10" style="1" customWidth="1"/>
    <col min="514" max="514" width="13.375" style="1" customWidth="1"/>
    <col min="515" max="516" width="10.25" style="1" customWidth="1"/>
    <col min="517" max="517" width="8.875" style="1" customWidth="1"/>
    <col min="518" max="518" width="7.5" style="1" customWidth="1"/>
    <col min="519" max="519" width="7.375" style="1" customWidth="1"/>
    <col min="520" max="520" width="7.625" style="1" customWidth="1"/>
    <col min="521" max="521" width="8.25" style="1" customWidth="1"/>
    <col min="522" max="522" width="5.875" style="1" customWidth="1"/>
    <col min="523" max="768" width="9" style="1" customWidth="1"/>
    <col min="769" max="769" width="10" style="1" customWidth="1"/>
    <col min="770" max="770" width="13.375" style="1" customWidth="1"/>
    <col min="771" max="772" width="10.25" style="1" customWidth="1"/>
    <col min="773" max="773" width="8.875" style="1" customWidth="1"/>
    <col min="774" max="774" width="7.5" style="1" customWidth="1"/>
    <col min="775" max="775" width="7.375" style="1" customWidth="1"/>
    <col min="776" max="776" width="7.625" style="1" customWidth="1"/>
    <col min="777" max="777" width="8.25" style="1" customWidth="1"/>
    <col min="778" max="778" width="5.875" style="1" customWidth="1"/>
    <col min="779" max="1024" width="9" style="1" customWidth="1"/>
    <col min="1025" max="1025" width="10" style="1" customWidth="1"/>
    <col min="1026" max="1026" width="13.375" style="1" customWidth="1"/>
    <col min="1027" max="1028" width="10.25" style="1" customWidth="1"/>
    <col min="1029" max="1029" width="8.875" style="1" customWidth="1"/>
    <col min="1030" max="1030" width="7.5" style="1" customWidth="1"/>
    <col min="1031" max="1031" width="7.375" style="1" customWidth="1"/>
    <col min="1032" max="1032" width="7.625" style="1" customWidth="1"/>
    <col min="1033" max="1033" width="8.25" style="1" customWidth="1"/>
    <col min="1034" max="1034" width="5.875" style="1" customWidth="1"/>
    <col min="1035" max="1280" width="9" style="1" customWidth="1"/>
    <col min="1281" max="1281" width="10" style="1" customWidth="1"/>
    <col min="1282" max="1282" width="13.375" style="1" customWidth="1"/>
    <col min="1283" max="1284" width="10.25" style="1" customWidth="1"/>
    <col min="1285" max="1285" width="8.875" style="1" customWidth="1"/>
    <col min="1286" max="1286" width="7.5" style="1" customWidth="1"/>
    <col min="1287" max="1287" width="7.375" style="1" customWidth="1"/>
    <col min="1288" max="1288" width="7.625" style="1" customWidth="1"/>
    <col min="1289" max="1289" width="8.25" style="1" customWidth="1"/>
    <col min="1290" max="1290" width="5.875" style="1" customWidth="1"/>
    <col min="1291" max="1536" width="9" style="1" customWidth="1"/>
    <col min="1537" max="1537" width="10" style="1" customWidth="1"/>
    <col min="1538" max="1538" width="13.375" style="1" customWidth="1"/>
    <col min="1539" max="1540" width="10.25" style="1" customWidth="1"/>
    <col min="1541" max="1541" width="8.875" style="1" customWidth="1"/>
    <col min="1542" max="1542" width="7.5" style="1" customWidth="1"/>
    <col min="1543" max="1543" width="7.375" style="1" customWidth="1"/>
    <col min="1544" max="1544" width="7.625" style="1" customWidth="1"/>
    <col min="1545" max="1545" width="8.25" style="1" customWidth="1"/>
    <col min="1546" max="1546" width="5.875" style="1" customWidth="1"/>
    <col min="1547" max="1792" width="9" style="1" customWidth="1"/>
    <col min="1793" max="1793" width="10" style="1" customWidth="1"/>
    <col min="1794" max="1794" width="13.375" style="1" customWidth="1"/>
    <col min="1795" max="1796" width="10.25" style="1" customWidth="1"/>
    <col min="1797" max="1797" width="8.875" style="1" customWidth="1"/>
    <col min="1798" max="1798" width="7.5" style="1" customWidth="1"/>
    <col min="1799" max="1799" width="7.375" style="1" customWidth="1"/>
    <col min="1800" max="1800" width="7.625" style="1" customWidth="1"/>
    <col min="1801" max="1801" width="8.25" style="1" customWidth="1"/>
    <col min="1802" max="1802" width="5.875" style="1" customWidth="1"/>
    <col min="1803" max="2048" width="9" style="1" customWidth="1"/>
    <col min="2049" max="2049" width="10" style="1" customWidth="1"/>
    <col min="2050" max="2050" width="13.375" style="1" customWidth="1"/>
    <col min="2051" max="2052" width="10.25" style="1" customWidth="1"/>
    <col min="2053" max="2053" width="8.875" style="1" customWidth="1"/>
    <col min="2054" max="2054" width="7.5" style="1" customWidth="1"/>
    <col min="2055" max="2055" width="7.375" style="1" customWidth="1"/>
    <col min="2056" max="2056" width="7.625" style="1" customWidth="1"/>
    <col min="2057" max="2057" width="8.25" style="1" customWidth="1"/>
    <col min="2058" max="2058" width="5.875" style="1" customWidth="1"/>
    <col min="2059" max="2304" width="9" style="1" customWidth="1"/>
    <col min="2305" max="2305" width="10" style="1" customWidth="1"/>
    <col min="2306" max="2306" width="13.375" style="1" customWidth="1"/>
    <col min="2307" max="2308" width="10.25" style="1" customWidth="1"/>
    <col min="2309" max="2309" width="8.875" style="1" customWidth="1"/>
    <col min="2310" max="2310" width="7.5" style="1" customWidth="1"/>
    <col min="2311" max="2311" width="7.375" style="1" customWidth="1"/>
    <col min="2312" max="2312" width="7.625" style="1" customWidth="1"/>
    <col min="2313" max="2313" width="8.25" style="1" customWidth="1"/>
    <col min="2314" max="2314" width="5.875" style="1" customWidth="1"/>
    <col min="2315" max="2560" width="9" style="1" customWidth="1"/>
    <col min="2561" max="2561" width="10" style="1" customWidth="1"/>
    <col min="2562" max="2562" width="13.375" style="1" customWidth="1"/>
    <col min="2563" max="2564" width="10.25" style="1" customWidth="1"/>
    <col min="2565" max="2565" width="8.875" style="1" customWidth="1"/>
    <col min="2566" max="2566" width="7.5" style="1" customWidth="1"/>
    <col min="2567" max="2567" width="7.375" style="1" customWidth="1"/>
    <col min="2568" max="2568" width="7.625" style="1" customWidth="1"/>
    <col min="2569" max="2569" width="8.25" style="1" customWidth="1"/>
    <col min="2570" max="2570" width="5.875" style="1" customWidth="1"/>
    <col min="2571" max="2816" width="9" style="1" customWidth="1"/>
    <col min="2817" max="2817" width="10" style="1" customWidth="1"/>
    <col min="2818" max="2818" width="13.375" style="1" customWidth="1"/>
    <col min="2819" max="2820" width="10.25" style="1" customWidth="1"/>
    <col min="2821" max="2821" width="8.875" style="1" customWidth="1"/>
    <col min="2822" max="2822" width="7.5" style="1" customWidth="1"/>
    <col min="2823" max="2823" width="7.375" style="1" customWidth="1"/>
    <col min="2824" max="2824" width="7.625" style="1" customWidth="1"/>
    <col min="2825" max="2825" width="8.25" style="1" customWidth="1"/>
    <col min="2826" max="2826" width="5.875" style="1" customWidth="1"/>
    <col min="2827" max="3072" width="9" style="1" customWidth="1"/>
    <col min="3073" max="3073" width="10" style="1" customWidth="1"/>
    <col min="3074" max="3074" width="13.375" style="1" customWidth="1"/>
    <col min="3075" max="3076" width="10.25" style="1" customWidth="1"/>
    <col min="3077" max="3077" width="8.875" style="1" customWidth="1"/>
    <col min="3078" max="3078" width="7.5" style="1" customWidth="1"/>
    <col min="3079" max="3079" width="7.375" style="1" customWidth="1"/>
    <col min="3080" max="3080" width="7.625" style="1" customWidth="1"/>
    <col min="3081" max="3081" width="8.25" style="1" customWidth="1"/>
    <col min="3082" max="3082" width="5.875" style="1" customWidth="1"/>
    <col min="3083" max="3328" width="9" style="1" customWidth="1"/>
    <col min="3329" max="3329" width="10" style="1" customWidth="1"/>
    <col min="3330" max="3330" width="13.375" style="1" customWidth="1"/>
    <col min="3331" max="3332" width="10.25" style="1" customWidth="1"/>
    <col min="3333" max="3333" width="8.875" style="1" customWidth="1"/>
    <col min="3334" max="3334" width="7.5" style="1" customWidth="1"/>
    <col min="3335" max="3335" width="7.375" style="1" customWidth="1"/>
    <col min="3336" max="3336" width="7.625" style="1" customWidth="1"/>
    <col min="3337" max="3337" width="8.25" style="1" customWidth="1"/>
    <col min="3338" max="3338" width="5.875" style="1" customWidth="1"/>
    <col min="3339" max="3584" width="9" style="1" customWidth="1"/>
    <col min="3585" max="3585" width="10" style="1" customWidth="1"/>
    <col min="3586" max="3586" width="13.375" style="1" customWidth="1"/>
    <col min="3587" max="3588" width="10.25" style="1" customWidth="1"/>
    <col min="3589" max="3589" width="8.875" style="1" customWidth="1"/>
    <col min="3590" max="3590" width="7.5" style="1" customWidth="1"/>
    <col min="3591" max="3591" width="7.375" style="1" customWidth="1"/>
    <col min="3592" max="3592" width="7.625" style="1" customWidth="1"/>
    <col min="3593" max="3593" width="8.25" style="1" customWidth="1"/>
    <col min="3594" max="3594" width="5.875" style="1" customWidth="1"/>
    <col min="3595" max="3840" width="9" style="1" customWidth="1"/>
    <col min="3841" max="3841" width="10" style="1" customWidth="1"/>
    <col min="3842" max="3842" width="13.375" style="1" customWidth="1"/>
    <col min="3843" max="3844" width="10.25" style="1" customWidth="1"/>
    <col min="3845" max="3845" width="8.875" style="1" customWidth="1"/>
    <col min="3846" max="3846" width="7.5" style="1" customWidth="1"/>
    <col min="3847" max="3847" width="7.375" style="1" customWidth="1"/>
    <col min="3848" max="3848" width="7.625" style="1" customWidth="1"/>
    <col min="3849" max="3849" width="8.25" style="1" customWidth="1"/>
    <col min="3850" max="3850" width="5.875" style="1" customWidth="1"/>
    <col min="3851" max="4096" width="9" style="1" customWidth="1"/>
    <col min="4097" max="4097" width="10" style="1" customWidth="1"/>
    <col min="4098" max="4098" width="13.375" style="1" customWidth="1"/>
    <col min="4099" max="4100" width="10.25" style="1" customWidth="1"/>
    <col min="4101" max="4101" width="8.875" style="1" customWidth="1"/>
    <col min="4102" max="4102" width="7.5" style="1" customWidth="1"/>
    <col min="4103" max="4103" width="7.375" style="1" customWidth="1"/>
    <col min="4104" max="4104" width="7.625" style="1" customWidth="1"/>
    <col min="4105" max="4105" width="8.25" style="1" customWidth="1"/>
    <col min="4106" max="4106" width="5.875" style="1" customWidth="1"/>
    <col min="4107" max="4352" width="9" style="1" customWidth="1"/>
    <col min="4353" max="4353" width="10" style="1" customWidth="1"/>
    <col min="4354" max="4354" width="13.375" style="1" customWidth="1"/>
    <col min="4355" max="4356" width="10.25" style="1" customWidth="1"/>
    <col min="4357" max="4357" width="8.875" style="1" customWidth="1"/>
    <col min="4358" max="4358" width="7.5" style="1" customWidth="1"/>
    <col min="4359" max="4359" width="7.375" style="1" customWidth="1"/>
    <col min="4360" max="4360" width="7.625" style="1" customWidth="1"/>
    <col min="4361" max="4361" width="8.25" style="1" customWidth="1"/>
    <col min="4362" max="4362" width="5.875" style="1" customWidth="1"/>
    <col min="4363" max="4608" width="9" style="1" customWidth="1"/>
    <col min="4609" max="4609" width="10" style="1" customWidth="1"/>
    <col min="4610" max="4610" width="13.375" style="1" customWidth="1"/>
    <col min="4611" max="4612" width="10.25" style="1" customWidth="1"/>
    <col min="4613" max="4613" width="8.875" style="1" customWidth="1"/>
    <col min="4614" max="4614" width="7.5" style="1" customWidth="1"/>
    <col min="4615" max="4615" width="7.375" style="1" customWidth="1"/>
    <col min="4616" max="4616" width="7.625" style="1" customWidth="1"/>
    <col min="4617" max="4617" width="8.25" style="1" customWidth="1"/>
    <col min="4618" max="4618" width="5.875" style="1" customWidth="1"/>
    <col min="4619" max="4864" width="9" style="1" customWidth="1"/>
    <col min="4865" max="4865" width="10" style="1" customWidth="1"/>
    <col min="4866" max="4866" width="13.375" style="1" customWidth="1"/>
    <col min="4867" max="4868" width="10.25" style="1" customWidth="1"/>
    <col min="4869" max="4869" width="8.875" style="1" customWidth="1"/>
    <col min="4870" max="4870" width="7.5" style="1" customWidth="1"/>
    <col min="4871" max="4871" width="7.375" style="1" customWidth="1"/>
    <col min="4872" max="4872" width="7.625" style="1" customWidth="1"/>
    <col min="4873" max="4873" width="8.25" style="1" customWidth="1"/>
    <col min="4874" max="4874" width="5.875" style="1" customWidth="1"/>
    <col min="4875" max="5120" width="9" style="1" customWidth="1"/>
    <col min="5121" max="5121" width="10" style="1" customWidth="1"/>
    <col min="5122" max="5122" width="13.375" style="1" customWidth="1"/>
    <col min="5123" max="5124" width="10.25" style="1" customWidth="1"/>
    <col min="5125" max="5125" width="8.875" style="1" customWidth="1"/>
    <col min="5126" max="5126" width="7.5" style="1" customWidth="1"/>
    <col min="5127" max="5127" width="7.375" style="1" customWidth="1"/>
    <col min="5128" max="5128" width="7.625" style="1" customWidth="1"/>
    <col min="5129" max="5129" width="8.25" style="1" customWidth="1"/>
    <col min="5130" max="5130" width="5.875" style="1" customWidth="1"/>
    <col min="5131" max="5376" width="9" style="1" customWidth="1"/>
    <col min="5377" max="5377" width="10" style="1" customWidth="1"/>
    <col min="5378" max="5378" width="13.375" style="1" customWidth="1"/>
    <col min="5379" max="5380" width="10.25" style="1" customWidth="1"/>
    <col min="5381" max="5381" width="8.875" style="1" customWidth="1"/>
    <col min="5382" max="5382" width="7.5" style="1" customWidth="1"/>
    <col min="5383" max="5383" width="7.375" style="1" customWidth="1"/>
    <col min="5384" max="5384" width="7.625" style="1" customWidth="1"/>
    <col min="5385" max="5385" width="8.25" style="1" customWidth="1"/>
    <col min="5386" max="5386" width="5.875" style="1" customWidth="1"/>
    <col min="5387" max="5632" width="9" style="1" customWidth="1"/>
    <col min="5633" max="5633" width="10" style="1" customWidth="1"/>
    <col min="5634" max="5634" width="13.375" style="1" customWidth="1"/>
    <col min="5635" max="5636" width="10.25" style="1" customWidth="1"/>
    <col min="5637" max="5637" width="8.875" style="1" customWidth="1"/>
    <col min="5638" max="5638" width="7.5" style="1" customWidth="1"/>
    <col min="5639" max="5639" width="7.375" style="1" customWidth="1"/>
    <col min="5640" max="5640" width="7.625" style="1" customWidth="1"/>
    <col min="5641" max="5641" width="8.25" style="1" customWidth="1"/>
    <col min="5642" max="5642" width="5.875" style="1" customWidth="1"/>
    <col min="5643" max="5888" width="9" style="1" customWidth="1"/>
    <col min="5889" max="5889" width="10" style="1" customWidth="1"/>
    <col min="5890" max="5890" width="13.375" style="1" customWidth="1"/>
    <col min="5891" max="5892" width="10.25" style="1" customWidth="1"/>
    <col min="5893" max="5893" width="8.875" style="1" customWidth="1"/>
    <col min="5894" max="5894" width="7.5" style="1" customWidth="1"/>
    <col min="5895" max="5895" width="7.375" style="1" customWidth="1"/>
    <col min="5896" max="5896" width="7.625" style="1" customWidth="1"/>
    <col min="5897" max="5897" width="8.25" style="1" customWidth="1"/>
    <col min="5898" max="5898" width="5.875" style="1" customWidth="1"/>
    <col min="5899" max="6144" width="9" style="1" customWidth="1"/>
    <col min="6145" max="6145" width="10" style="1" customWidth="1"/>
    <col min="6146" max="6146" width="13.375" style="1" customWidth="1"/>
    <col min="6147" max="6148" width="10.25" style="1" customWidth="1"/>
    <col min="6149" max="6149" width="8.875" style="1" customWidth="1"/>
    <col min="6150" max="6150" width="7.5" style="1" customWidth="1"/>
    <col min="6151" max="6151" width="7.375" style="1" customWidth="1"/>
    <col min="6152" max="6152" width="7.625" style="1" customWidth="1"/>
    <col min="6153" max="6153" width="8.25" style="1" customWidth="1"/>
    <col min="6154" max="6154" width="5.875" style="1" customWidth="1"/>
    <col min="6155" max="6400" width="9" style="1" customWidth="1"/>
    <col min="6401" max="6401" width="10" style="1" customWidth="1"/>
    <col min="6402" max="6402" width="13.375" style="1" customWidth="1"/>
    <col min="6403" max="6404" width="10.25" style="1" customWidth="1"/>
    <col min="6405" max="6405" width="8.875" style="1" customWidth="1"/>
    <col min="6406" max="6406" width="7.5" style="1" customWidth="1"/>
    <col min="6407" max="6407" width="7.375" style="1" customWidth="1"/>
    <col min="6408" max="6408" width="7.625" style="1" customWidth="1"/>
    <col min="6409" max="6409" width="8.25" style="1" customWidth="1"/>
    <col min="6410" max="6410" width="5.875" style="1" customWidth="1"/>
    <col min="6411" max="6656" width="9" style="1" customWidth="1"/>
    <col min="6657" max="6657" width="10" style="1" customWidth="1"/>
    <col min="6658" max="6658" width="13.375" style="1" customWidth="1"/>
    <col min="6659" max="6660" width="10.25" style="1" customWidth="1"/>
    <col min="6661" max="6661" width="8.875" style="1" customWidth="1"/>
    <col min="6662" max="6662" width="7.5" style="1" customWidth="1"/>
    <col min="6663" max="6663" width="7.375" style="1" customWidth="1"/>
    <col min="6664" max="6664" width="7.625" style="1" customWidth="1"/>
    <col min="6665" max="6665" width="8.25" style="1" customWidth="1"/>
    <col min="6666" max="6666" width="5.875" style="1" customWidth="1"/>
    <col min="6667" max="6912" width="9" style="1" customWidth="1"/>
    <col min="6913" max="6913" width="10" style="1" customWidth="1"/>
    <col min="6914" max="6914" width="13.375" style="1" customWidth="1"/>
    <col min="6915" max="6916" width="10.25" style="1" customWidth="1"/>
    <col min="6917" max="6917" width="8.875" style="1" customWidth="1"/>
    <col min="6918" max="6918" width="7.5" style="1" customWidth="1"/>
    <col min="6919" max="6919" width="7.375" style="1" customWidth="1"/>
    <col min="6920" max="6920" width="7.625" style="1" customWidth="1"/>
    <col min="6921" max="6921" width="8.25" style="1" customWidth="1"/>
    <col min="6922" max="6922" width="5.875" style="1" customWidth="1"/>
    <col min="6923" max="7168" width="9" style="1" customWidth="1"/>
    <col min="7169" max="7169" width="10" style="1" customWidth="1"/>
    <col min="7170" max="7170" width="13.375" style="1" customWidth="1"/>
    <col min="7171" max="7172" width="10.25" style="1" customWidth="1"/>
    <col min="7173" max="7173" width="8.875" style="1" customWidth="1"/>
    <col min="7174" max="7174" width="7.5" style="1" customWidth="1"/>
    <col min="7175" max="7175" width="7.375" style="1" customWidth="1"/>
    <col min="7176" max="7176" width="7.625" style="1" customWidth="1"/>
    <col min="7177" max="7177" width="8.25" style="1" customWidth="1"/>
    <col min="7178" max="7178" width="5.875" style="1" customWidth="1"/>
    <col min="7179" max="7424" width="9" style="1" customWidth="1"/>
    <col min="7425" max="7425" width="10" style="1" customWidth="1"/>
    <col min="7426" max="7426" width="13.375" style="1" customWidth="1"/>
    <col min="7427" max="7428" width="10.25" style="1" customWidth="1"/>
    <col min="7429" max="7429" width="8.875" style="1" customWidth="1"/>
    <col min="7430" max="7430" width="7.5" style="1" customWidth="1"/>
    <col min="7431" max="7431" width="7.375" style="1" customWidth="1"/>
    <col min="7432" max="7432" width="7.625" style="1" customWidth="1"/>
    <col min="7433" max="7433" width="8.25" style="1" customWidth="1"/>
    <col min="7434" max="7434" width="5.875" style="1" customWidth="1"/>
    <col min="7435" max="7680" width="9" style="1" customWidth="1"/>
    <col min="7681" max="7681" width="10" style="1" customWidth="1"/>
    <col min="7682" max="7682" width="13.375" style="1" customWidth="1"/>
    <col min="7683" max="7684" width="10.25" style="1" customWidth="1"/>
    <col min="7685" max="7685" width="8.875" style="1" customWidth="1"/>
    <col min="7686" max="7686" width="7.5" style="1" customWidth="1"/>
    <col min="7687" max="7687" width="7.375" style="1" customWidth="1"/>
    <col min="7688" max="7688" width="7.625" style="1" customWidth="1"/>
    <col min="7689" max="7689" width="8.25" style="1" customWidth="1"/>
    <col min="7690" max="7690" width="5.875" style="1" customWidth="1"/>
    <col min="7691" max="7936" width="9" style="1" customWidth="1"/>
    <col min="7937" max="7937" width="10" style="1" customWidth="1"/>
    <col min="7938" max="7938" width="13.375" style="1" customWidth="1"/>
    <col min="7939" max="7940" width="10.25" style="1" customWidth="1"/>
    <col min="7941" max="7941" width="8.875" style="1" customWidth="1"/>
    <col min="7942" max="7942" width="7.5" style="1" customWidth="1"/>
    <col min="7943" max="7943" width="7.375" style="1" customWidth="1"/>
    <col min="7944" max="7944" width="7.625" style="1" customWidth="1"/>
    <col min="7945" max="7945" width="8.25" style="1" customWidth="1"/>
    <col min="7946" max="7946" width="5.875" style="1" customWidth="1"/>
    <col min="7947" max="8192" width="9" style="1" customWidth="1"/>
    <col min="8193" max="8193" width="10" style="1" customWidth="1"/>
    <col min="8194" max="8194" width="13.375" style="1" customWidth="1"/>
    <col min="8195" max="8196" width="10.25" style="1" customWidth="1"/>
    <col min="8197" max="8197" width="8.875" style="1" customWidth="1"/>
    <col min="8198" max="8198" width="7.5" style="1" customWidth="1"/>
    <col min="8199" max="8199" width="7.375" style="1" customWidth="1"/>
    <col min="8200" max="8200" width="7.625" style="1" customWidth="1"/>
    <col min="8201" max="8201" width="8.25" style="1" customWidth="1"/>
    <col min="8202" max="8202" width="5.875" style="1" customWidth="1"/>
    <col min="8203" max="8448" width="9" style="1" customWidth="1"/>
    <col min="8449" max="8449" width="10" style="1" customWidth="1"/>
    <col min="8450" max="8450" width="13.375" style="1" customWidth="1"/>
    <col min="8451" max="8452" width="10.25" style="1" customWidth="1"/>
    <col min="8453" max="8453" width="8.875" style="1" customWidth="1"/>
    <col min="8454" max="8454" width="7.5" style="1" customWidth="1"/>
    <col min="8455" max="8455" width="7.375" style="1" customWidth="1"/>
    <col min="8456" max="8456" width="7.625" style="1" customWidth="1"/>
    <col min="8457" max="8457" width="8.25" style="1" customWidth="1"/>
    <col min="8458" max="8458" width="5.875" style="1" customWidth="1"/>
    <col min="8459" max="8704" width="9" style="1" customWidth="1"/>
    <col min="8705" max="8705" width="10" style="1" customWidth="1"/>
    <col min="8706" max="8706" width="13.375" style="1" customWidth="1"/>
    <col min="8707" max="8708" width="10.25" style="1" customWidth="1"/>
    <col min="8709" max="8709" width="8.875" style="1" customWidth="1"/>
    <col min="8710" max="8710" width="7.5" style="1" customWidth="1"/>
    <col min="8711" max="8711" width="7.375" style="1" customWidth="1"/>
    <col min="8712" max="8712" width="7.625" style="1" customWidth="1"/>
    <col min="8713" max="8713" width="8.25" style="1" customWidth="1"/>
    <col min="8714" max="8714" width="5.875" style="1" customWidth="1"/>
    <col min="8715" max="8960" width="9" style="1" customWidth="1"/>
    <col min="8961" max="8961" width="10" style="1" customWidth="1"/>
    <col min="8962" max="8962" width="13.375" style="1" customWidth="1"/>
    <col min="8963" max="8964" width="10.25" style="1" customWidth="1"/>
    <col min="8965" max="8965" width="8.875" style="1" customWidth="1"/>
    <col min="8966" max="8966" width="7.5" style="1" customWidth="1"/>
    <col min="8967" max="8967" width="7.375" style="1" customWidth="1"/>
    <col min="8968" max="8968" width="7.625" style="1" customWidth="1"/>
    <col min="8969" max="8969" width="8.25" style="1" customWidth="1"/>
    <col min="8970" max="8970" width="5.875" style="1" customWidth="1"/>
    <col min="8971" max="9216" width="9" style="1" customWidth="1"/>
    <col min="9217" max="9217" width="10" style="1" customWidth="1"/>
    <col min="9218" max="9218" width="13.375" style="1" customWidth="1"/>
    <col min="9219" max="9220" width="10.25" style="1" customWidth="1"/>
    <col min="9221" max="9221" width="8.875" style="1" customWidth="1"/>
    <col min="9222" max="9222" width="7.5" style="1" customWidth="1"/>
    <col min="9223" max="9223" width="7.375" style="1" customWidth="1"/>
    <col min="9224" max="9224" width="7.625" style="1" customWidth="1"/>
    <col min="9225" max="9225" width="8.25" style="1" customWidth="1"/>
    <col min="9226" max="9226" width="5.875" style="1" customWidth="1"/>
    <col min="9227" max="9472" width="9" style="1" customWidth="1"/>
    <col min="9473" max="9473" width="10" style="1" customWidth="1"/>
    <col min="9474" max="9474" width="13.375" style="1" customWidth="1"/>
    <col min="9475" max="9476" width="10.25" style="1" customWidth="1"/>
    <col min="9477" max="9477" width="8.875" style="1" customWidth="1"/>
    <col min="9478" max="9478" width="7.5" style="1" customWidth="1"/>
    <col min="9479" max="9479" width="7.375" style="1" customWidth="1"/>
    <col min="9480" max="9480" width="7.625" style="1" customWidth="1"/>
    <col min="9481" max="9481" width="8.25" style="1" customWidth="1"/>
    <col min="9482" max="9482" width="5.875" style="1" customWidth="1"/>
    <col min="9483" max="9728" width="9" style="1" customWidth="1"/>
    <col min="9729" max="9729" width="10" style="1" customWidth="1"/>
    <col min="9730" max="9730" width="13.375" style="1" customWidth="1"/>
    <col min="9731" max="9732" width="10.25" style="1" customWidth="1"/>
    <col min="9733" max="9733" width="8.875" style="1" customWidth="1"/>
    <col min="9734" max="9734" width="7.5" style="1" customWidth="1"/>
    <col min="9735" max="9735" width="7.375" style="1" customWidth="1"/>
    <col min="9736" max="9736" width="7.625" style="1" customWidth="1"/>
    <col min="9737" max="9737" width="8.25" style="1" customWidth="1"/>
    <col min="9738" max="9738" width="5.875" style="1" customWidth="1"/>
    <col min="9739" max="9984" width="9" style="1" customWidth="1"/>
    <col min="9985" max="9985" width="10" style="1" customWidth="1"/>
    <col min="9986" max="9986" width="13.375" style="1" customWidth="1"/>
    <col min="9987" max="9988" width="10.25" style="1" customWidth="1"/>
    <col min="9989" max="9989" width="8.875" style="1" customWidth="1"/>
    <col min="9990" max="9990" width="7.5" style="1" customWidth="1"/>
    <col min="9991" max="9991" width="7.375" style="1" customWidth="1"/>
    <col min="9992" max="9992" width="7.625" style="1" customWidth="1"/>
    <col min="9993" max="9993" width="8.25" style="1" customWidth="1"/>
    <col min="9994" max="9994" width="5.875" style="1" customWidth="1"/>
    <col min="9995" max="10240" width="9" style="1" customWidth="1"/>
    <col min="10241" max="10241" width="10" style="1" customWidth="1"/>
    <col min="10242" max="10242" width="13.375" style="1" customWidth="1"/>
    <col min="10243" max="10244" width="10.25" style="1" customWidth="1"/>
    <col min="10245" max="10245" width="8.875" style="1" customWidth="1"/>
    <col min="10246" max="10246" width="7.5" style="1" customWidth="1"/>
    <col min="10247" max="10247" width="7.375" style="1" customWidth="1"/>
    <col min="10248" max="10248" width="7.625" style="1" customWidth="1"/>
    <col min="10249" max="10249" width="8.25" style="1" customWidth="1"/>
    <col min="10250" max="10250" width="5.875" style="1" customWidth="1"/>
    <col min="10251" max="10496" width="9" style="1" customWidth="1"/>
    <col min="10497" max="10497" width="10" style="1" customWidth="1"/>
    <col min="10498" max="10498" width="13.375" style="1" customWidth="1"/>
    <col min="10499" max="10500" width="10.25" style="1" customWidth="1"/>
    <col min="10501" max="10501" width="8.875" style="1" customWidth="1"/>
    <col min="10502" max="10502" width="7.5" style="1" customWidth="1"/>
    <col min="10503" max="10503" width="7.375" style="1" customWidth="1"/>
    <col min="10504" max="10504" width="7.625" style="1" customWidth="1"/>
    <col min="10505" max="10505" width="8.25" style="1" customWidth="1"/>
    <col min="10506" max="10506" width="5.875" style="1" customWidth="1"/>
    <col min="10507" max="10752" width="9" style="1" customWidth="1"/>
    <col min="10753" max="10753" width="10" style="1" customWidth="1"/>
    <col min="10754" max="10754" width="13.375" style="1" customWidth="1"/>
    <col min="10755" max="10756" width="10.25" style="1" customWidth="1"/>
    <col min="10757" max="10757" width="8.875" style="1" customWidth="1"/>
    <col min="10758" max="10758" width="7.5" style="1" customWidth="1"/>
    <col min="10759" max="10759" width="7.375" style="1" customWidth="1"/>
    <col min="10760" max="10760" width="7.625" style="1" customWidth="1"/>
    <col min="10761" max="10761" width="8.25" style="1" customWidth="1"/>
    <col min="10762" max="10762" width="5.875" style="1" customWidth="1"/>
    <col min="10763" max="11008" width="9" style="1" customWidth="1"/>
    <col min="11009" max="11009" width="10" style="1" customWidth="1"/>
    <col min="11010" max="11010" width="13.375" style="1" customWidth="1"/>
    <col min="11011" max="11012" width="10.25" style="1" customWidth="1"/>
    <col min="11013" max="11013" width="8.875" style="1" customWidth="1"/>
    <col min="11014" max="11014" width="7.5" style="1" customWidth="1"/>
    <col min="11015" max="11015" width="7.375" style="1" customWidth="1"/>
    <col min="11016" max="11016" width="7.625" style="1" customWidth="1"/>
    <col min="11017" max="11017" width="8.25" style="1" customWidth="1"/>
    <col min="11018" max="11018" width="5.875" style="1" customWidth="1"/>
    <col min="11019" max="11264" width="9" style="1" customWidth="1"/>
    <col min="11265" max="11265" width="10" style="1" customWidth="1"/>
    <col min="11266" max="11266" width="13.375" style="1" customWidth="1"/>
    <col min="11267" max="11268" width="10.25" style="1" customWidth="1"/>
    <col min="11269" max="11269" width="8.875" style="1" customWidth="1"/>
    <col min="11270" max="11270" width="7.5" style="1" customWidth="1"/>
    <col min="11271" max="11271" width="7.375" style="1" customWidth="1"/>
    <col min="11272" max="11272" width="7.625" style="1" customWidth="1"/>
    <col min="11273" max="11273" width="8.25" style="1" customWidth="1"/>
    <col min="11274" max="11274" width="5.875" style="1" customWidth="1"/>
    <col min="11275" max="11520" width="9" style="1" customWidth="1"/>
    <col min="11521" max="11521" width="10" style="1" customWidth="1"/>
    <col min="11522" max="11522" width="13.375" style="1" customWidth="1"/>
    <col min="11523" max="11524" width="10.25" style="1" customWidth="1"/>
    <col min="11525" max="11525" width="8.875" style="1" customWidth="1"/>
    <col min="11526" max="11526" width="7.5" style="1" customWidth="1"/>
    <col min="11527" max="11527" width="7.375" style="1" customWidth="1"/>
    <col min="11528" max="11528" width="7.625" style="1" customWidth="1"/>
    <col min="11529" max="11529" width="8.25" style="1" customWidth="1"/>
    <col min="11530" max="11530" width="5.875" style="1" customWidth="1"/>
    <col min="11531" max="11776" width="9" style="1" customWidth="1"/>
    <col min="11777" max="11777" width="10" style="1" customWidth="1"/>
    <col min="11778" max="11778" width="13.375" style="1" customWidth="1"/>
    <col min="11779" max="11780" width="10.25" style="1" customWidth="1"/>
    <col min="11781" max="11781" width="8.875" style="1" customWidth="1"/>
    <col min="11782" max="11782" width="7.5" style="1" customWidth="1"/>
    <col min="11783" max="11783" width="7.375" style="1" customWidth="1"/>
    <col min="11784" max="11784" width="7.625" style="1" customWidth="1"/>
    <col min="11785" max="11785" width="8.25" style="1" customWidth="1"/>
    <col min="11786" max="11786" width="5.875" style="1" customWidth="1"/>
    <col min="11787" max="12032" width="9" style="1" customWidth="1"/>
    <col min="12033" max="12033" width="10" style="1" customWidth="1"/>
    <col min="12034" max="12034" width="13.375" style="1" customWidth="1"/>
    <col min="12035" max="12036" width="10.25" style="1" customWidth="1"/>
    <col min="12037" max="12037" width="8.875" style="1" customWidth="1"/>
    <col min="12038" max="12038" width="7.5" style="1" customWidth="1"/>
    <col min="12039" max="12039" width="7.375" style="1" customWidth="1"/>
    <col min="12040" max="12040" width="7.625" style="1" customWidth="1"/>
    <col min="12041" max="12041" width="8.25" style="1" customWidth="1"/>
    <col min="12042" max="12042" width="5.875" style="1" customWidth="1"/>
    <col min="12043" max="12288" width="9" style="1" customWidth="1"/>
    <col min="12289" max="12289" width="10" style="1" customWidth="1"/>
    <col min="12290" max="12290" width="13.375" style="1" customWidth="1"/>
    <col min="12291" max="12292" width="10.25" style="1" customWidth="1"/>
    <col min="12293" max="12293" width="8.875" style="1" customWidth="1"/>
    <col min="12294" max="12294" width="7.5" style="1" customWidth="1"/>
    <col min="12295" max="12295" width="7.375" style="1" customWidth="1"/>
    <col min="12296" max="12296" width="7.625" style="1" customWidth="1"/>
    <col min="12297" max="12297" width="8.25" style="1" customWidth="1"/>
    <col min="12298" max="12298" width="5.875" style="1" customWidth="1"/>
    <col min="12299" max="12544" width="9" style="1" customWidth="1"/>
    <col min="12545" max="12545" width="10" style="1" customWidth="1"/>
    <col min="12546" max="12546" width="13.375" style="1" customWidth="1"/>
    <col min="12547" max="12548" width="10.25" style="1" customWidth="1"/>
    <col min="12549" max="12549" width="8.875" style="1" customWidth="1"/>
    <col min="12550" max="12550" width="7.5" style="1" customWidth="1"/>
    <col min="12551" max="12551" width="7.375" style="1" customWidth="1"/>
    <col min="12552" max="12552" width="7.625" style="1" customWidth="1"/>
    <col min="12553" max="12553" width="8.25" style="1" customWidth="1"/>
    <col min="12554" max="12554" width="5.875" style="1" customWidth="1"/>
    <col min="12555" max="12800" width="9" style="1" customWidth="1"/>
    <col min="12801" max="12801" width="10" style="1" customWidth="1"/>
    <col min="12802" max="12802" width="13.375" style="1" customWidth="1"/>
    <col min="12803" max="12804" width="10.25" style="1" customWidth="1"/>
    <col min="12805" max="12805" width="8.875" style="1" customWidth="1"/>
    <col min="12806" max="12806" width="7.5" style="1" customWidth="1"/>
    <col min="12807" max="12807" width="7.375" style="1" customWidth="1"/>
    <col min="12808" max="12808" width="7.625" style="1" customWidth="1"/>
    <col min="12809" max="12809" width="8.25" style="1" customWidth="1"/>
    <col min="12810" max="12810" width="5.875" style="1" customWidth="1"/>
    <col min="12811" max="13056" width="9" style="1" customWidth="1"/>
    <col min="13057" max="13057" width="10" style="1" customWidth="1"/>
    <col min="13058" max="13058" width="13.375" style="1" customWidth="1"/>
    <col min="13059" max="13060" width="10.25" style="1" customWidth="1"/>
    <col min="13061" max="13061" width="8.875" style="1" customWidth="1"/>
    <col min="13062" max="13062" width="7.5" style="1" customWidth="1"/>
    <col min="13063" max="13063" width="7.375" style="1" customWidth="1"/>
    <col min="13064" max="13064" width="7.625" style="1" customWidth="1"/>
    <col min="13065" max="13065" width="8.25" style="1" customWidth="1"/>
    <col min="13066" max="13066" width="5.875" style="1" customWidth="1"/>
    <col min="13067" max="13312" width="9" style="1" customWidth="1"/>
    <col min="13313" max="13313" width="10" style="1" customWidth="1"/>
    <col min="13314" max="13314" width="13.375" style="1" customWidth="1"/>
    <col min="13315" max="13316" width="10.25" style="1" customWidth="1"/>
    <col min="13317" max="13317" width="8.875" style="1" customWidth="1"/>
    <col min="13318" max="13318" width="7.5" style="1" customWidth="1"/>
    <col min="13319" max="13319" width="7.375" style="1" customWidth="1"/>
    <col min="13320" max="13320" width="7.625" style="1" customWidth="1"/>
    <col min="13321" max="13321" width="8.25" style="1" customWidth="1"/>
    <col min="13322" max="13322" width="5.875" style="1" customWidth="1"/>
    <col min="13323" max="13568" width="9" style="1" customWidth="1"/>
    <col min="13569" max="13569" width="10" style="1" customWidth="1"/>
    <col min="13570" max="13570" width="13.375" style="1" customWidth="1"/>
    <col min="13571" max="13572" width="10.25" style="1" customWidth="1"/>
    <col min="13573" max="13573" width="8.875" style="1" customWidth="1"/>
    <col min="13574" max="13574" width="7.5" style="1" customWidth="1"/>
    <col min="13575" max="13575" width="7.375" style="1" customWidth="1"/>
    <col min="13576" max="13576" width="7.625" style="1" customWidth="1"/>
    <col min="13577" max="13577" width="8.25" style="1" customWidth="1"/>
    <col min="13578" max="13578" width="5.875" style="1" customWidth="1"/>
    <col min="13579" max="13824" width="9" style="1" customWidth="1"/>
    <col min="13825" max="13825" width="10" style="1" customWidth="1"/>
    <col min="13826" max="13826" width="13.375" style="1" customWidth="1"/>
    <col min="13827" max="13828" width="10.25" style="1" customWidth="1"/>
    <col min="13829" max="13829" width="8.875" style="1" customWidth="1"/>
    <col min="13830" max="13830" width="7.5" style="1" customWidth="1"/>
    <col min="13831" max="13831" width="7.375" style="1" customWidth="1"/>
    <col min="13832" max="13832" width="7.625" style="1" customWidth="1"/>
    <col min="13833" max="13833" width="8.25" style="1" customWidth="1"/>
    <col min="13834" max="13834" width="5.875" style="1" customWidth="1"/>
    <col min="13835" max="14080" width="9" style="1" customWidth="1"/>
    <col min="14081" max="14081" width="10" style="1" customWidth="1"/>
    <col min="14082" max="14082" width="13.375" style="1" customWidth="1"/>
    <col min="14083" max="14084" width="10.25" style="1" customWidth="1"/>
    <col min="14085" max="14085" width="8.875" style="1" customWidth="1"/>
    <col min="14086" max="14086" width="7.5" style="1" customWidth="1"/>
    <col min="14087" max="14087" width="7.375" style="1" customWidth="1"/>
    <col min="14088" max="14088" width="7.625" style="1" customWidth="1"/>
    <col min="14089" max="14089" width="8.25" style="1" customWidth="1"/>
    <col min="14090" max="14090" width="5.875" style="1" customWidth="1"/>
    <col min="14091" max="14336" width="9" style="1" customWidth="1"/>
    <col min="14337" max="14337" width="10" style="1" customWidth="1"/>
    <col min="14338" max="14338" width="13.375" style="1" customWidth="1"/>
    <col min="14339" max="14340" width="10.25" style="1" customWidth="1"/>
    <col min="14341" max="14341" width="8.875" style="1" customWidth="1"/>
    <col min="14342" max="14342" width="7.5" style="1" customWidth="1"/>
    <col min="14343" max="14343" width="7.375" style="1" customWidth="1"/>
    <col min="14344" max="14344" width="7.625" style="1" customWidth="1"/>
    <col min="14345" max="14345" width="8.25" style="1" customWidth="1"/>
    <col min="14346" max="14346" width="5.875" style="1" customWidth="1"/>
    <col min="14347" max="14592" width="9" style="1" customWidth="1"/>
    <col min="14593" max="14593" width="10" style="1" customWidth="1"/>
    <col min="14594" max="14594" width="13.375" style="1" customWidth="1"/>
    <col min="14595" max="14596" width="10.25" style="1" customWidth="1"/>
    <col min="14597" max="14597" width="8.875" style="1" customWidth="1"/>
    <col min="14598" max="14598" width="7.5" style="1" customWidth="1"/>
    <col min="14599" max="14599" width="7.375" style="1" customWidth="1"/>
    <col min="14600" max="14600" width="7.625" style="1" customWidth="1"/>
    <col min="14601" max="14601" width="8.25" style="1" customWidth="1"/>
    <col min="14602" max="14602" width="5.875" style="1" customWidth="1"/>
    <col min="14603" max="14848" width="9" style="1" customWidth="1"/>
    <col min="14849" max="14849" width="10" style="1" customWidth="1"/>
    <col min="14850" max="14850" width="13.375" style="1" customWidth="1"/>
    <col min="14851" max="14852" width="10.25" style="1" customWidth="1"/>
    <col min="14853" max="14853" width="8.875" style="1" customWidth="1"/>
    <col min="14854" max="14854" width="7.5" style="1" customWidth="1"/>
    <col min="14855" max="14855" width="7.375" style="1" customWidth="1"/>
    <col min="14856" max="14856" width="7.625" style="1" customWidth="1"/>
    <col min="14857" max="14857" width="8.25" style="1" customWidth="1"/>
    <col min="14858" max="14858" width="5.875" style="1" customWidth="1"/>
    <col min="14859" max="15104" width="9" style="1" customWidth="1"/>
    <col min="15105" max="15105" width="10" style="1" customWidth="1"/>
    <col min="15106" max="15106" width="13.375" style="1" customWidth="1"/>
    <col min="15107" max="15108" width="10.25" style="1" customWidth="1"/>
    <col min="15109" max="15109" width="8.875" style="1" customWidth="1"/>
    <col min="15110" max="15110" width="7.5" style="1" customWidth="1"/>
    <col min="15111" max="15111" width="7.375" style="1" customWidth="1"/>
    <col min="15112" max="15112" width="7.625" style="1" customWidth="1"/>
    <col min="15113" max="15113" width="8.25" style="1" customWidth="1"/>
    <col min="15114" max="15114" width="5.875" style="1" customWidth="1"/>
    <col min="15115" max="15360" width="9" style="1" customWidth="1"/>
    <col min="15361" max="15361" width="10" style="1" customWidth="1"/>
    <col min="15362" max="15362" width="13.375" style="1" customWidth="1"/>
    <col min="15363" max="15364" width="10.25" style="1" customWidth="1"/>
    <col min="15365" max="15365" width="8.875" style="1" customWidth="1"/>
    <col min="15366" max="15366" width="7.5" style="1" customWidth="1"/>
    <col min="15367" max="15367" width="7.375" style="1" customWidth="1"/>
    <col min="15368" max="15368" width="7.625" style="1" customWidth="1"/>
    <col min="15369" max="15369" width="8.25" style="1" customWidth="1"/>
    <col min="15370" max="15370" width="5.875" style="1" customWidth="1"/>
    <col min="15371" max="15616" width="9" style="1" customWidth="1"/>
    <col min="15617" max="15617" width="10" style="1" customWidth="1"/>
    <col min="15618" max="15618" width="13.375" style="1" customWidth="1"/>
    <col min="15619" max="15620" width="10.25" style="1" customWidth="1"/>
    <col min="15621" max="15621" width="8.875" style="1" customWidth="1"/>
    <col min="15622" max="15622" width="7.5" style="1" customWidth="1"/>
    <col min="15623" max="15623" width="7.375" style="1" customWidth="1"/>
    <col min="15624" max="15624" width="7.625" style="1" customWidth="1"/>
    <col min="15625" max="15625" width="8.25" style="1" customWidth="1"/>
    <col min="15626" max="15626" width="5.875" style="1" customWidth="1"/>
    <col min="15627" max="15872" width="9" style="1" customWidth="1"/>
    <col min="15873" max="15873" width="10" style="1" customWidth="1"/>
    <col min="15874" max="15874" width="13.375" style="1" customWidth="1"/>
    <col min="15875" max="15876" width="10.25" style="1" customWidth="1"/>
    <col min="15877" max="15877" width="8.875" style="1" customWidth="1"/>
    <col min="15878" max="15878" width="7.5" style="1" customWidth="1"/>
    <col min="15879" max="15879" width="7.375" style="1" customWidth="1"/>
    <col min="15880" max="15880" width="7.625" style="1" customWidth="1"/>
    <col min="15881" max="15881" width="8.25" style="1" customWidth="1"/>
    <col min="15882" max="15882" width="5.875" style="1" customWidth="1"/>
    <col min="15883" max="16128" width="9" style="1" customWidth="1"/>
    <col min="16129" max="16129" width="10" style="1" customWidth="1"/>
    <col min="16130" max="16130" width="13.375" style="1" customWidth="1"/>
    <col min="16131" max="16132" width="10.25" style="1" customWidth="1"/>
    <col min="16133" max="16133" width="8.875" style="1" customWidth="1"/>
    <col min="16134" max="16134" width="7.5" style="1" customWidth="1"/>
    <col min="16135" max="16135" width="7.375" style="1" customWidth="1"/>
    <col min="16136" max="16136" width="7.625" style="1" customWidth="1"/>
    <col min="16137" max="16137" width="8.25" style="1" customWidth="1"/>
    <col min="16138" max="16138" width="5.875" style="1" customWidth="1"/>
    <col min="16139" max="16384" width="9" style="1" customWidth="1"/>
  </cols>
  <sheetData>
    <row r="1" spans="1:11" s="2" customFormat="1" ht="24.95" customHeight="1">
      <c r="A1" s="298" t="s">
        <v>234</v>
      </c>
      <c r="B1" s="298"/>
      <c r="C1" s="298"/>
      <c r="D1" s="298"/>
      <c r="E1" s="298"/>
      <c r="F1" s="298"/>
      <c r="G1" s="298"/>
      <c r="H1" s="298"/>
      <c r="I1" s="360"/>
    </row>
    <row r="2" spans="1:11" s="3" customFormat="1" ht="24.95" customHeight="1">
      <c r="A2" s="299" t="s">
        <v>208</v>
      </c>
      <c r="B2" s="315"/>
      <c r="C2" s="315"/>
      <c r="D2" s="315"/>
      <c r="E2" s="315"/>
      <c r="F2" s="315"/>
      <c r="G2" s="140" t="s">
        <v>127</v>
      </c>
      <c r="H2" s="140"/>
      <c r="I2" s="140"/>
      <c r="J2" s="3"/>
      <c r="K2" s="3"/>
    </row>
    <row r="3" spans="1:11" s="72" customFormat="1" ht="24.95" customHeight="1">
      <c r="A3" s="105" t="s">
        <v>55</v>
      </c>
      <c r="B3" s="316" t="s">
        <v>304</v>
      </c>
      <c r="C3" s="316" t="s">
        <v>237</v>
      </c>
      <c r="D3" s="333" t="s">
        <v>129</v>
      </c>
      <c r="E3" s="228" t="s">
        <v>238</v>
      </c>
      <c r="F3" s="350" t="s">
        <v>216</v>
      </c>
      <c r="G3" s="350" t="s">
        <v>240</v>
      </c>
      <c r="H3" s="350" t="s">
        <v>217</v>
      </c>
      <c r="I3" s="361" t="s">
        <v>109</v>
      </c>
      <c r="J3" s="61" t="s">
        <v>212</v>
      </c>
      <c r="K3" s="379"/>
    </row>
    <row r="4" spans="1:11" s="72" customFormat="1" ht="24.95" customHeight="1">
      <c r="A4" s="300"/>
      <c r="B4" s="317"/>
      <c r="C4" s="317"/>
      <c r="D4" s="334"/>
      <c r="E4" s="346"/>
      <c r="F4" s="351"/>
      <c r="G4" s="351"/>
      <c r="H4" s="351"/>
      <c r="I4" s="362"/>
      <c r="J4" s="364"/>
      <c r="K4" s="379"/>
    </row>
    <row r="5" spans="1:11" s="72" customFormat="1" ht="24.95" customHeight="1">
      <c r="A5" s="159" t="s">
        <v>267</v>
      </c>
      <c r="B5" s="318" t="s">
        <v>57</v>
      </c>
      <c r="C5" s="318" t="s">
        <v>57</v>
      </c>
      <c r="D5" s="335">
        <v>1728</v>
      </c>
      <c r="E5" s="336">
        <v>124</v>
      </c>
      <c r="F5" s="352">
        <v>759</v>
      </c>
      <c r="G5" s="352">
        <v>6</v>
      </c>
      <c r="H5" s="352">
        <v>39</v>
      </c>
      <c r="I5" s="352">
        <v>11</v>
      </c>
      <c r="J5" s="365">
        <v>786</v>
      </c>
      <c r="K5" s="379"/>
    </row>
    <row r="6" spans="1:11" s="72" customFormat="1" ht="24.95" customHeight="1">
      <c r="A6" s="301">
        <v>19</v>
      </c>
      <c r="B6" s="319" t="s">
        <v>57</v>
      </c>
      <c r="C6" s="319" t="s">
        <v>57</v>
      </c>
      <c r="D6" s="335">
        <v>1652</v>
      </c>
      <c r="E6" s="336">
        <v>202</v>
      </c>
      <c r="F6" s="352">
        <v>808</v>
      </c>
      <c r="G6" s="352">
        <v>100</v>
      </c>
      <c r="H6" s="352">
        <v>3</v>
      </c>
      <c r="I6" s="352">
        <v>1</v>
      </c>
      <c r="J6" s="365">
        <v>928</v>
      </c>
      <c r="K6" s="379"/>
    </row>
    <row r="7" spans="1:11" s="72" customFormat="1" ht="24.95" customHeight="1">
      <c r="A7" s="301">
        <v>20</v>
      </c>
      <c r="B7" s="319" t="s">
        <v>57</v>
      </c>
      <c r="C7" s="319" t="s">
        <v>57</v>
      </c>
      <c r="D7" s="335">
        <v>1809</v>
      </c>
      <c r="E7" s="336">
        <v>224</v>
      </c>
      <c r="F7" s="352">
        <v>834</v>
      </c>
      <c r="G7" s="352">
        <v>325</v>
      </c>
      <c r="H7" s="352">
        <v>4</v>
      </c>
      <c r="I7" s="352">
        <v>3</v>
      </c>
      <c r="J7" s="365">
        <v>1800</v>
      </c>
      <c r="K7" s="379"/>
    </row>
    <row r="8" spans="1:11" s="72" customFormat="1" ht="24.95" customHeight="1">
      <c r="A8" s="301">
        <v>21</v>
      </c>
      <c r="B8" s="320" t="s">
        <v>57</v>
      </c>
      <c r="C8" s="320" t="s">
        <v>57</v>
      </c>
      <c r="D8" s="336">
        <v>1665</v>
      </c>
      <c r="E8" s="336">
        <v>380</v>
      </c>
      <c r="F8" s="336">
        <v>853</v>
      </c>
      <c r="G8" s="336">
        <v>722</v>
      </c>
      <c r="H8" s="336">
        <v>5</v>
      </c>
      <c r="I8" s="336">
        <v>3</v>
      </c>
      <c r="J8" s="366">
        <v>1938</v>
      </c>
      <c r="K8" s="379"/>
    </row>
    <row r="9" spans="1:11" s="72" customFormat="1" ht="24.95" customHeight="1">
      <c r="A9" s="301">
        <v>22</v>
      </c>
      <c r="B9" s="320" t="s">
        <v>57</v>
      </c>
      <c r="C9" s="320" t="s">
        <v>57</v>
      </c>
      <c r="D9" s="336">
        <v>1738</v>
      </c>
      <c r="E9" s="336">
        <v>395</v>
      </c>
      <c r="F9" s="336">
        <v>814</v>
      </c>
      <c r="G9" s="336">
        <v>1537</v>
      </c>
      <c r="H9" s="336">
        <v>9</v>
      </c>
      <c r="I9" s="336">
        <v>1</v>
      </c>
      <c r="J9" s="366">
        <v>1772</v>
      </c>
      <c r="K9" s="379"/>
    </row>
    <row r="10" spans="1:11" s="72" customFormat="1" ht="24.95" customHeight="1">
      <c r="A10" s="301">
        <v>23</v>
      </c>
      <c r="B10" s="320" t="s">
        <v>57</v>
      </c>
      <c r="C10" s="320" t="s">
        <v>57</v>
      </c>
      <c r="D10" s="336">
        <v>1609</v>
      </c>
      <c r="E10" s="336">
        <v>503</v>
      </c>
      <c r="F10" s="336">
        <v>681</v>
      </c>
      <c r="G10" s="336">
        <v>2605</v>
      </c>
      <c r="H10" s="336">
        <v>2</v>
      </c>
      <c r="I10" s="336">
        <v>2</v>
      </c>
      <c r="J10" s="366">
        <v>1833</v>
      </c>
      <c r="K10" s="379"/>
    </row>
    <row r="11" spans="1:11" s="72" customFormat="1" ht="24.95" customHeight="1">
      <c r="A11" s="301">
        <v>24</v>
      </c>
      <c r="B11" s="319" t="s">
        <v>57</v>
      </c>
      <c r="C11" s="329">
        <v>348</v>
      </c>
      <c r="D11" s="336">
        <v>1203</v>
      </c>
      <c r="E11" s="336">
        <v>386</v>
      </c>
      <c r="F11" s="336">
        <v>1303</v>
      </c>
      <c r="G11" s="336">
        <v>2086</v>
      </c>
      <c r="H11" s="336">
        <v>0</v>
      </c>
      <c r="I11" s="336">
        <v>2</v>
      </c>
      <c r="J11" s="366">
        <v>1852</v>
      </c>
      <c r="K11" s="379"/>
    </row>
    <row r="12" spans="1:11" s="72" customFormat="1" ht="24.95" customHeight="1">
      <c r="A12" s="160">
        <v>25</v>
      </c>
      <c r="B12" s="319" t="s">
        <v>57</v>
      </c>
      <c r="C12" s="234">
        <v>1232</v>
      </c>
      <c r="D12" s="234">
        <v>380</v>
      </c>
      <c r="E12" s="234">
        <v>235</v>
      </c>
      <c r="F12" s="234">
        <v>397</v>
      </c>
      <c r="G12" s="234">
        <v>1609</v>
      </c>
      <c r="H12" s="234">
        <v>0</v>
      </c>
      <c r="I12" s="234">
        <v>0</v>
      </c>
      <c r="J12" s="263">
        <v>793</v>
      </c>
      <c r="K12" s="379"/>
    </row>
    <row r="13" spans="1:11" s="72" customFormat="1" ht="24.95" customHeight="1">
      <c r="A13" s="302">
        <v>26</v>
      </c>
      <c r="B13" s="320" t="s">
        <v>57</v>
      </c>
      <c r="C13" s="329">
        <v>1449</v>
      </c>
      <c r="D13" s="329">
        <v>92</v>
      </c>
      <c r="E13" s="329">
        <v>274</v>
      </c>
      <c r="F13" s="329">
        <v>199</v>
      </c>
      <c r="G13" s="329">
        <v>1592</v>
      </c>
      <c r="H13" s="329">
        <v>0</v>
      </c>
      <c r="I13" s="329">
        <v>0</v>
      </c>
      <c r="J13" s="367">
        <v>772</v>
      </c>
      <c r="K13" s="379"/>
    </row>
    <row r="14" spans="1:11" s="72" customFormat="1" ht="24.95" customHeight="1">
      <c r="A14" s="303">
        <v>27</v>
      </c>
      <c r="B14" s="320" t="s">
        <v>57</v>
      </c>
      <c r="C14" s="330">
        <v>1557</v>
      </c>
      <c r="D14" s="331">
        <v>18</v>
      </c>
      <c r="E14" s="331">
        <v>286</v>
      </c>
      <c r="F14" s="331">
        <v>70</v>
      </c>
      <c r="G14" s="331">
        <v>1548</v>
      </c>
      <c r="H14" s="331">
        <v>0</v>
      </c>
      <c r="I14" s="331">
        <v>0</v>
      </c>
      <c r="J14" s="368">
        <v>774</v>
      </c>
      <c r="K14" s="379"/>
    </row>
    <row r="15" spans="1:11" s="72" customFormat="1" ht="24.95" customHeight="1">
      <c r="A15" s="302">
        <v>28</v>
      </c>
      <c r="B15" s="320" t="s">
        <v>57</v>
      </c>
      <c r="C15" s="329">
        <v>1543</v>
      </c>
      <c r="D15" s="329">
        <v>2</v>
      </c>
      <c r="E15" s="329">
        <v>251</v>
      </c>
      <c r="F15" s="329">
        <v>39</v>
      </c>
      <c r="G15" s="329">
        <v>1578</v>
      </c>
      <c r="H15" s="329">
        <v>0</v>
      </c>
      <c r="I15" s="329">
        <v>0</v>
      </c>
      <c r="J15" s="367">
        <v>762</v>
      </c>
      <c r="K15" s="379"/>
    </row>
    <row r="16" spans="1:11" s="72" customFormat="1" ht="24.95" customHeight="1">
      <c r="A16" s="304">
        <v>29</v>
      </c>
      <c r="B16" s="319" t="s">
        <v>57</v>
      </c>
      <c r="C16" s="330">
        <v>1460</v>
      </c>
      <c r="D16" s="234">
        <v>0</v>
      </c>
      <c r="E16" s="234">
        <v>275</v>
      </c>
      <c r="F16" s="234">
        <v>21</v>
      </c>
      <c r="G16" s="234">
        <v>1588</v>
      </c>
      <c r="H16" s="234">
        <v>0</v>
      </c>
      <c r="I16" s="234">
        <v>0</v>
      </c>
      <c r="J16" s="263">
        <v>746</v>
      </c>
      <c r="K16" s="379"/>
    </row>
    <row r="17" spans="1:11" s="72" customFormat="1" ht="24.95" customHeight="1">
      <c r="A17" s="304">
        <v>30</v>
      </c>
      <c r="B17" s="319" t="s">
        <v>57</v>
      </c>
      <c r="C17" s="329">
        <v>1423</v>
      </c>
      <c r="D17" s="329">
        <v>0</v>
      </c>
      <c r="E17" s="329">
        <v>277</v>
      </c>
      <c r="F17" s="329">
        <v>3</v>
      </c>
      <c r="G17" s="329">
        <v>1713</v>
      </c>
      <c r="H17" s="329">
        <v>0</v>
      </c>
      <c r="I17" s="329">
        <v>0</v>
      </c>
      <c r="J17" s="367">
        <v>725</v>
      </c>
      <c r="K17" s="379"/>
    </row>
    <row r="18" spans="1:11" s="72" customFormat="1" ht="24.95" customHeight="1">
      <c r="A18" s="160" t="s">
        <v>167</v>
      </c>
      <c r="B18" s="320" t="s">
        <v>57</v>
      </c>
      <c r="C18" s="330">
        <v>1373</v>
      </c>
      <c r="D18" s="329">
        <v>0</v>
      </c>
      <c r="E18" s="234">
        <v>291</v>
      </c>
      <c r="F18" s="234">
        <v>0</v>
      </c>
      <c r="G18" s="234">
        <v>1612</v>
      </c>
      <c r="H18" s="329">
        <v>0</v>
      </c>
      <c r="I18" s="329">
        <v>0</v>
      </c>
      <c r="J18" s="263">
        <v>719</v>
      </c>
      <c r="K18" s="379"/>
    </row>
    <row r="19" spans="1:11" s="72" customFormat="1" ht="24.95" customHeight="1">
      <c r="A19" s="302">
        <v>2</v>
      </c>
      <c r="B19" s="320" t="s">
        <v>57</v>
      </c>
      <c r="C19" s="329">
        <v>1191</v>
      </c>
      <c r="D19" s="329">
        <v>1</v>
      </c>
      <c r="E19" s="329">
        <v>344</v>
      </c>
      <c r="F19" s="329">
        <v>1</v>
      </c>
      <c r="G19" s="329">
        <v>1885</v>
      </c>
      <c r="H19" s="329">
        <v>0</v>
      </c>
      <c r="I19" s="329">
        <v>0</v>
      </c>
      <c r="J19" s="367">
        <v>702</v>
      </c>
      <c r="K19" s="379"/>
    </row>
    <row r="20" spans="1:11" s="72" customFormat="1" ht="24.95" customHeight="1">
      <c r="A20" s="160">
        <v>3</v>
      </c>
      <c r="B20" s="320" t="s">
        <v>57</v>
      </c>
      <c r="C20" s="234">
        <v>1079</v>
      </c>
      <c r="D20" s="234">
        <v>0</v>
      </c>
      <c r="E20" s="234">
        <v>257</v>
      </c>
      <c r="F20" s="234">
        <v>0</v>
      </c>
      <c r="G20" s="234">
        <v>1241</v>
      </c>
      <c r="H20" s="234">
        <v>0</v>
      </c>
      <c r="I20" s="234">
        <v>0</v>
      </c>
      <c r="J20" s="263">
        <v>670</v>
      </c>
      <c r="K20" s="379"/>
    </row>
    <row r="21" spans="1:11" s="72" customFormat="1" ht="24.95" customHeight="1">
      <c r="A21" s="305">
        <v>4</v>
      </c>
      <c r="B21" s="319" t="s">
        <v>57</v>
      </c>
      <c r="C21" s="331">
        <v>973</v>
      </c>
      <c r="D21" s="331">
        <v>1</v>
      </c>
      <c r="E21" s="331">
        <v>227</v>
      </c>
      <c r="F21" s="331">
        <v>1</v>
      </c>
      <c r="G21" s="331">
        <v>1325</v>
      </c>
      <c r="H21" s="331">
        <v>0</v>
      </c>
      <c r="I21" s="331">
        <v>0</v>
      </c>
      <c r="J21" s="369">
        <v>608</v>
      </c>
      <c r="K21" s="379"/>
    </row>
    <row r="22" spans="1:11" s="72" customFormat="1" ht="24.95" customHeight="1">
      <c r="A22" s="306">
        <v>5</v>
      </c>
      <c r="B22" s="319" t="s">
        <v>57</v>
      </c>
      <c r="C22" s="332">
        <v>1036</v>
      </c>
      <c r="D22" s="332">
        <v>0</v>
      </c>
      <c r="E22" s="332">
        <v>230</v>
      </c>
      <c r="F22" s="332">
        <v>0</v>
      </c>
      <c r="G22" s="332">
        <v>1005</v>
      </c>
      <c r="H22" s="332">
        <v>0</v>
      </c>
      <c r="I22" s="332">
        <v>0</v>
      </c>
      <c r="J22" s="370">
        <v>561</v>
      </c>
      <c r="K22" s="379"/>
    </row>
    <row r="23" spans="1:11" s="72" customFormat="1" ht="24.95" customHeight="1">
      <c r="A23" s="307">
        <v>6</v>
      </c>
      <c r="B23" s="321">
        <v>558</v>
      </c>
      <c r="C23" s="321">
        <v>322</v>
      </c>
      <c r="D23" s="337">
        <v>1</v>
      </c>
      <c r="E23" s="337">
        <v>221</v>
      </c>
      <c r="F23" s="337">
        <v>2</v>
      </c>
      <c r="G23" s="337">
        <v>1082</v>
      </c>
      <c r="H23" s="337">
        <v>0</v>
      </c>
      <c r="I23" s="337">
        <v>0</v>
      </c>
      <c r="J23" s="371">
        <v>541</v>
      </c>
      <c r="K23" s="379"/>
    </row>
    <row r="24" spans="1:11" s="2" customFormat="1" ht="24.95" customHeight="1">
      <c r="A24" s="308" t="s">
        <v>242</v>
      </c>
      <c r="J24" s="372"/>
    </row>
    <row r="25" spans="1:11" s="2" customFormat="1" ht="24.95" customHeight="1">
      <c r="A25" s="105" t="s">
        <v>55</v>
      </c>
      <c r="B25" s="228" t="s">
        <v>75</v>
      </c>
      <c r="C25" s="228" t="s">
        <v>245</v>
      </c>
      <c r="D25" s="338" t="s">
        <v>54</v>
      </c>
      <c r="E25" s="338" t="s">
        <v>190</v>
      </c>
      <c r="F25" s="338" t="s">
        <v>111</v>
      </c>
      <c r="G25" s="338" t="s">
        <v>147</v>
      </c>
      <c r="H25" s="357" t="s">
        <v>247</v>
      </c>
      <c r="I25" s="357" t="s">
        <v>282</v>
      </c>
      <c r="J25" s="373" t="s">
        <v>290</v>
      </c>
      <c r="K25" s="380" t="s">
        <v>289</v>
      </c>
    </row>
    <row r="26" spans="1:11" s="2" customFormat="1" ht="24.95" customHeight="1">
      <c r="A26" s="309"/>
      <c r="B26" s="50"/>
      <c r="C26" s="50"/>
      <c r="D26" s="339"/>
      <c r="E26" s="339"/>
      <c r="F26" s="339"/>
      <c r="G26" s="339"/>
      <c r="H26" s="358" t="s">
        <v>248</v>
      </c>
      <c r="I26" s="358" t="s">
        <v>248</v>
      </c>
      <c r="J26" s="374"/>
      <c r="K26" s="381"/>
    </row>
    <row r="27" spans="1:11" s="2" customFormat="1" ht="24.95" customHeight="1">
      <c r="A27" s="159" t="s">
        <v>267</v>
      </c>
      <c r="B27" s="322" t="s">
        <v>57</v>
      </c>
      <c r="C27" s="322" t="s">
        <v>57</v>
      </c>
      <c r="D27" s="340" t="s">
        <v>57</v>
      </c>
      <c r="E27" s="347" t="s">
        <v>57</v>
      </c>
      <c r="F27" s="347" t="s">
        <v>57</v>
      </c>
      <c r="G27" s="347" t="s">
        <v>57</v>
      </c>
      <c r="H27" s="359">
        <v>8013</v>
      </c>
      <c r="I27" s="363" t="s">
        <v>57</v>
      </c>
      <c r="J27" s="363" t="s">
        <v>57</v>
      </c>
      <c r="K27" s="382" t="s">
        <v>57</v>
      </c>
    </row>
    <row r="28" spans="1:11" s="2" customFormat="1" ht="24.95" customHeight="1">
      <c r="A28" s="301">
        <v>19</v>
      </c>
      <c r="B28" s="322" t="s">
        <v>57</v>
      </c>
      <c r="C28" s="322" t="s">
        <v>57</v>
      </c>
      <c r="D28" s="340" t="s">
        <v>57</v>
      </c>
      <c r="E28" s="347" t="s">
        <v>57</v>
      </c>
      <c r="F28" s="347" t="s">
        <v>57</v>
      </c>
      <c r="G28" s="347" t="s">
        <v>57</v>
      </c>
      <c r="H28" s="359">
        <v>9141</v>
      </c>
      <c r="I28" s="363" t="s">
        <v>57</v>
      </c>
      <c r="J28" s="363" t="s">
        <v>57</v>
      </c>
      <c r="K28" s="382" t="s">
        <v>57</v>
      </c>
    </row>
    <row r="29" spans="1:11" s="2" customFormat="1" ht="24.95" customHeight="1">
      <c r="A29" s="301">
        <v>20</v>
      </c>
      <c r="B29" s="322" t="s">
        <v>57</v>
      </c>
      <c r="C29" s="322" t="s">
        <v>57</v>
      </c>
      <c r="D29" s="340" t="s">
        <v>57</v>
      </c>
      <c r="E29" s="347" t="s">
        <v>57</v>
      </c>
      <c r="F29" s="347" t="s">
        <v>57</v>
      </c>
      <c r="G29" s="347" t="s">
        <v>57</v>
      </c>
      <c r="H29" s="359">
        <v>9544</v>
      </c>
      <c r="I29" s="363" t="s">
        <v>57</v>
      </c>
      <c r="J29" s="363" t="s">
        <v>57</v>
      </c>
      <c r="K29" s="382" t="s">
        <v>57</v>
      </c>
    </row>
    <row r="30" spans="1:11" s="2" customFormat="1" ht="24.95" customHeight="1">
      <c r="A30" s="301">
        <v>21</v>
      </c>
      <c r="B30" s="322" t="s">
        <v>57</v>
      </c>
      <c r="C30" s="322" t="s">
        <v>57</v>
      </c>
      <c r="D30" s="340" t="s">
        <v>57</v>
      </c>
      <c r="E30" s="340" t="s">
        <v>57</v>
      </c>
      <c r="F30" s="340" t="s">
        <v>57</v>
      </c>
      <c r="G30" s="347" t="s">
        <v>57</v>
      </c>
      <c r="H30" s="341">
        <v>8332</v>
      </c>
      <c r="I30" s="348" t="s">
        <v>57</v>
      </c>
      <c r="J30" s="348" t="s">
        <v>57</v>
      </c>
      <c r="K30" s="383" t="s">
        <v>57</v>
      </c>
    </row>
    <row r="31" spans="1:11" s="2" customFormat="1" ht="24.95" customHeight="1">
      <c r="A31" s="301">
        <v>22</v>
      </c>
      <c r="B31" s="323">
        <v>723</v>
      </c>
      <c r="C31" s="323">
        <v>728</v>
      </c>
      <c r="D31" s="341">
        <v>732</v>
      </c>
      <c r="E31" s="348" t="s">
        <v>57</v>
      </c>
      <c r="F31" s="340" t="s">
        <v>57</v>
      </c>
      <c r="G31" s="347" t="s">
        <v>57</v>
      </c>
      <c r="H31" s="341">
        <v>10169</v>
      </c>
      <c r="I31" s="348" t="s">
        <v>57</v>
      </c>
      <c r="J31" s="341">
        <v>902</v>
      </c>
      <c r="K31" s="383" t="s">
        <v>57</v>
      </c>
    </row>
    <row r="32" spans="1:11" s="2" customFormat="1" ht="24.95" customHeight="1">
      <c r="A32" s="301">
        <v>23</v>
      </c>
      <c r="B32" s="323">
        <v>2114</v>
      </c>
      <c r="C32" s="323">
        <v>1687</v>
      </c>
      <c r="D32" s="341">
        <v>1892</v>
      </c>
      <c r="E32" s="348" t="s">
        <v>57</v>
      </c>
      <c r="F32" s="340" t="s">
        <v>57</v>
      </c>
      <c r="G32" s="347" t="s">
        <v>57</v>
      </c>
      <c r="H32" s="341">
        <v>9785</v>
      </c>
      <c r="I32" s="348" t="s">
        <v>57</v>
      </c>
      <c r="J32" s="341">
        <v>795</v>
      </c>
      <c r="K32" s="383" t="s">
        <v>57</v>
      </c>
    </row>
    <row r="33" spans="1:11" s="2" customFormat="1" ht="24.95" customHeight="1">
      <c r="A33" s="301">
        <v>24</v>
      </c>
      <c r="B33" s="323">
        <v>853</v>
      </c>
      <c r="C33" s="323">
        <v>1801</v>
      </c>
      <c r="D33" s="341">
        <v>1861</v>
      </c>
      <c r="E33" s="348" t="s">
        <v>57</v>
      </c>
      <c r="F33" s="340" t="s">
        <v>57</v>
      </c>
      <c r="G33" s="347" t="s">
        <v>57</v>
      </c>
      <c r="H33" s="341">
        <v>9627</v>
      </c>
      <c r="I33" s="348" t="s">
        <v>57</v>
      </c>
      <c r="J33" s="341">
        <v>403</v>
      </c>
      <c r="K33" s="383" t="s">
        <v>57</v>
      </c>
    </row>
    <row r="34" spans="1:11" s="2" customFormat="1" ht="24.95" customHeight="1">
      <c r="A34" s="160">
        <v>25</v>
      </c>
      <c r="B34" s="253">
        <v>89</v>
      </c>
      <c r="C34" s="253">
        <v>1634</v>
      </c>
      <c r="D34" s="234">
        <v>1597</v>
      </c>
      <c r="E34" s="349" t="s">
        <v>57</v>
      </c>
      <c r="F34" s="340" t="s">
        <v>57</v>
      </c>
      <c r="G34" s="347" t="s">
        <v>57</v>
      </c>
      <c r="H34" s="341">
        <v>10022</v>
      </c>
      <c r="I34" s="349" t="s">
        <v>57</v>
      </c>
      <c r="J34" s="234">
        <v>572</v>
      </c>
      <c r="K34" s="383" t="s">
        <v>57</v>
      </c>
    </row>
    <row r="35" spans="1:11" s="2" customFormat="1" ht="24.95" customHeight="1">
      <c r="A35" s="306">
        <v>26</v>
      </c>
      <c r="B35" s="324">
        <v>11</v>
      </c>
      <c r="C35" s="324">
        <v>1544</v>
      </c>
      <c r="D35" s="332">
        <v>1523</v>
      </c>
      <c r="E35" s="332">
        <v>665</v>
      </c>
      <c r="F35" s="353" t="s">
        <v>57</v>
      </c>
      <c r="G35" s="347" t="s">
        <v>302</v>
      </c>
      <c r="H35" s="332">
        <v>10355</v>
      </c>
      <c r="I35" s="353" t="s">
        <v>57</v>
      </c>
      <c r="J35" s="332">
        <v>513</v>
      </c>
      <c r="K35" s="368">
        <v>1379</v>
      </c>
    </row>
    <row r="36" spans="1:11" s="2" customFormat="1" ht="24.95" customHeight="1">
      <c r="A36" s="310">
        <v>27</v>
      </c>
      <c r="B36" s="325">
        <v>3</v>
      </c>
      <c r="C36" s="325">
        <v>1554</v>
      </c>
      <c r="D36" s="342">
        <v>1562</v>
      </c>
      <c r="E36" s="342">
        <v>840</v>
      </c>
      <c r="F36" s="354" t="s">
        <v>57</v>
      </c>
      <c r="G36" s="347" t="s">
        <v>302</v>
      </c>
      <c r="H36" s="342">
        <v>10267</v>
      </c>
      <c r="I36" s="354" t="s">
        <v>57</v>
      </c>
      <c r="J36" s="354" t="s">
        <v>57</v>
      </c>
      <c r="K36" s="384">
        <v>1130</v>
      </c>
    </row>
    <row r="37" spans="1:11" s="2" customFormat="1" ht="24.95" customHeight="1">
      <c r="A37" s="302">
        <v>28</v>
      </c>
      <c r="B37" s="326">
        <v>13</v>
      </c>
      <c r="C37" s="326">
        <v>1515</v>
      </c>
      <c r="D37" s="343">
        <v>1522</v>
      </c>
      <c r="E37" s="343">
        <v>706</v>
      </c>
      <c r="F37" s="355" t="s">
        <v>57</v>
      </c>
      <c r="G37" s="356">
        <v>588</v>
      </c>
      <c r="H37" s="343">
        <v>10466</v>
      </c>
      <c r="I37" s="355" t="s">
        <v>57</v>
      </c>
      <c r="J37" s="355" t="s">
        <v>57</v>
      </c>
      <c r="K37" s="263">
        <v>1655</v>
      </c>
    </row>
    <row r="38" spans="1:11" s="2" customFormat="1" ht="24.95" customHeight="1">
      <c r="A38" s="311">
        <v>29</v>
      </c>
      <c r="B38" s="326">
        <v>0</v>
      </c>
      <c r="C38" s="326">
        <v>1428</v>
      </c>
      <c r="D38" s="343">
        <v>1440</v>
      </c>
      <c r="E38" s="343">
        <v>679</v>
      </c>
      <c r="F38" s="355" t="s">
        <v>57</v>
      </c>
      <c r="G38" s="356">
        <v>1083</v>
      </c>
      <c r="H38" s="343">
        <v>10532</v>
      </c>
      <c r="I38" s="355" t="s">
        <v>57</v>
      </c>
      <c r="J38" s="355" t="s">
        <v>57</v>
      </c>
      <c r="K38" s="370">
        <v>1713</v>
      </c>
    </row>
    <row r="39" spans="1:11" s="2" customFormat="1" ht="24.95" customHeight="1">
      <c r="A39" s="311">
        <v>30</v>
      </c>
      <c r="B39" s="326">
        <v>15</v>
      </c>
      <c r="C39" s="326">
        <v>1329</v>
      </c>
      <c r="D39" s="343">
        <v>1328</v>
      </c>
      <c r="E39" s="343">
        <v>678</v>
      </c>
      <c r="F39" s="355" t="s">
        <v>57</v>
      </c>
      <c r="G39" s="356">
        <v>991</v>
      </c>
      <c r="H39" s="343">
        <v>10913</v>
      </c>
      <c r="I39" s="355" t="s">
        <v>57</v>
      </c>
      <c r="J39" s="355" t="s">
        <v>57</v>
      </c>
      <c r="K39" s="384">
        <v>1362</v>
      </c>
    </row>
    <row r="40" spans="1:11" s="2" customFormat="1" ht="24.95" customHeight="1">
      <c r="A40" s="160" t="s">
        <v>167</v>
      </c>
      <c r="B40" s="253">
        <v>32</v>
      </c>
      <c r="C40" s="253">
        <v>1333</v>
      </c>
      <c r="D40" s="234">
        <v>1346</v>
      </c>
      <c r="E40" s="234">
        <v>656</v>
      </c>
      <c r="F40" s="349" t="s">
        <v>57</v>
      </c>
      <c r="G40" s="356">
        <v>979</v>
      </c>
      <c r="H40" s="234">
        <v>11442</v>
      </c>
      <c r="I40" s="349" t="s">
        <v>57</v>
      </c>
      <c r="J40" s="355" t="s">
        <v>57</v>
      </c>
      <c r="K40" s="385">
        <v>635</v>
      </c>
    </row>
    <row r="41" spans="1:11" s="2" customFormat="1" ht="24.95" customHeight="1">
      <c r="A41" s="312">
        <v>2</v>
      </c>
      <c r="B41" s="325">
        <v>67</v>
      </c>
      <c r="C41" s="325">
        <v>1163</v>
      </c>
      <c r="D41" s="344">
        <v>1131</v>
      </c>
      <c r="E41" s="344">
        <v>678</v>
      </c>
      <c r="F41" s="344">
        <v>243</v>
      </c>
      <c r="G41" s="344">
        <v>822</v>
      </c>
      <c r="H41" s="344">
        <v>15516</v>
      </c>
      <c r="I41" s="349" t="s">
        <v>57</v>
      </c>
      <c r="J41" s="375" t="s">
        <v>57</v>
      </c>
      <c r="K41" s="384">
        <v>473</v>
      </c>
    </row>
    <row r="42" spans="1:11" s="2" customFormat="1" ht="24.95" customHeight="1">
      <c r="A42" s="312">
        <v>3</v>
      </c>
      <c r="B42" s="325">
        <v>170</v>
      </c>
      <c r="C42" s="325">
        <v>1062</v>
      </c>
      <c r="D42" s="344">
        <v>1068</v>
      </c>
      <c r="E42" s="344">
        <v>519</v>
      </c>
      <c r="F42" s="344">
        <v>593</v>
      </c>
      <c r="G42" s="344">
        <v>797</v>
      </c>
      <c r="H42" s="344">
        <v>12871</v>
      </c>
      <c r="I42" s="349" t="s">
        <v>57</v>
      </c>
      <c r="J42" s="375" t="s">
        <v>57</v>
      </c>
      <c r="K42" s="384">
        <v>221</v>
      </c>
    </row>
    <row r="43" spans="1:11" s="2" customFormat="1" ht="24.95" customHeight="1">
      <c r="A43" s="305">
        <v>4</v>
      </c>
      <c r="B43" s="327">
        <v>978</v>
      </c>
      <c r="C43" s="327">
        <v>992</v>
      </c>
      <c r="D43" s="344">
        <v>993</v>
      </c>
      <c r="E43" s="344">
        <v>470</v>
      </c>
      <c r="F43" s="344">
        <v>512</v>
      </c>
      <c r="G43" s="344">
        <v>760</v>
      </c>
      <c r="H43" s="344">
        <v>12163</v>
      </c>
      <c r="I43" s="349" t="s">
        <v>57</v>
      </c>
      <c r="J43" s="376" t="s">
        <v>57</v>
      </c>
      <c r="K43" s="369">
        <v>161</v>
      </c>
    </row>
    <row r="44" spans="1:11" s="2" customFormat="1" ht="24.95" customHeight="1">
      <c r="A44" s="306">
        <v>5</v>
      </c>
      <c r="B44" s="324">
        <v>451</v>
      </c>
      <c r="C44" s="324">
        <v>921</v>
      </c>
      <c r="D44" s="324">
        <v>925</v>
      </c>
      <c r="E44" s="324">
        <v>483</v>
      </c>
      <c r="F44" s="324">
        <v>463</v>
      </c>
      <c r="G44" s="324">
        <v>682</v>
      </c>
      <c r="H44" s="324">
        <v>11385</v>
      </c>
      <c r="I44" s="349" t="s">
        <v>57</v>
      </c>
      <c r="J44" s="377" t="s">
        <v>57</v>
      </c>
      <c r="K44" s="370">
        <v>455</v>
      </c>
    </row>
    <row r="45" spans="1:11" s="2" customFormat="1" ht="24.95" customHeight="1">
      <c r="A45" s="307">
        <v>6</v>
      </c>
      <c r="B45" s="321">
        <v>735</v>
      </c>
      <c r="C45" s="321">
        <v>276</v>
      </c>
      <c r="D45" s="337">
        <v>830</v>
      </c>
      <c r="E45" s="337">
        <v>417</v>
      </c>
      <c r="F45" s="337">
        <v>440</v>
      </c>
      <c r="G45" s="337">
        <v>612</v>
      </c>
      <c r="H45" s="337">
        <v>10546</v>
      </c>
      <c r="I45" s="337">
        <v>4077</v>
      </c>
      <c r="J45" s="378" t="s">
        <v>57</v>
      </c>
      <c r="K45" s="371">
        <v>169</v>
      </c>
    </row>
    <row r="46" spans="1:11" s="73" customFormat="1" ht="22.5" customHeight="1">
      <c r="A46" s="313"/>
      <c r="B46" s="328"/>
      <c r="H46" s="138" t="s">
        <v>303</v>
      </c>
      <c r="I46" s="138"/>
      <c r="J46" s="138"/>
    </row>
    <row r="47" spans="1:11" ht="15" customHeight="1">
      <c r="A47" s="115"/>
      <c r="B47" s="296"/>
      <c r="C47" s="296"/>
      <c r="D47" s="345"/>
      <c r="E47" s="296"/>
      <c r="F47" s="296"/>
      <c r="G47" s="296"/>
      <c r="H47" s="296"/>
      <c r="I47" s="296"/>
    </row>
    <row r="48" spans="1:11" ht="15" customHeight="1">
      <c r="A48" s="115"/>
      <c r="B48" s="296"/>
      <c r="C48" s="296"/>
      <c r="D48" s="345"/>
      <c r="E48" s="296"/>
      <c r="F48" s="296"/>
      <c r="G48" s="296"/>
      <c r="H48" s="296"/>
      <c r="I48" s="296"/>
    </row>
    <row r="49" spans="1:9" ht="15" customHeight="1">
      <c r="A49" s="314"/>
      <c r="B49" s="296"/>
      <c r="C49" s="296"/>
      <c r="D49" s="345"/>
      <c r="E49" s="296"/>
      <c r="F49" s="296"/>
      <c r="G49" s="296"/>
      <c r="H49" s="296"/>
      <c r="I49" s="296"/>
    </row>
    <row r="50" spans="1:9" ht="15" customHeight="1">
      <c r="A50" s="314"/>
      <c r="B50" s="296"/>
      <c r="C50" s="296"/>
      <c r="D50" s="345"/>
      <c r="E50" s="296"/>
      <c r="F50" s="296"/>
      <c r="G50" s="296"/>
      <c r="H50" s="296"/>
      <c r="I50" s="296"/>
    </row>
  </sheetData>
  <protectedRanges>
    <protectedRange sqref="B1:F2 G1:I1 G2:H2 A1:A13 B47:I50 I46:J46 A24:I24 J25:J45" name="範囲1"/>
    <protectedRange sqref="A25:A35 A46:B46" name="範囲1_3"/>
    <protectedRange sqref="B3:I9" name="範囲1_2_1"/>
    <protectedRange sqref="B25:D31" name="範囲1_2_2"/>
    <protectedRange sqref="B10:I13" name="範囲1_2_3"/>
    <protectedRange sqref="B32:D35" name="範囲1_2_4"/>
    <protectedRange sqref="A47:A48" name="範囲1_2_5"/>
    <protectedRange sqref="A49:A50" name="範囲1_2_6"/>
    <protectedRange sqref="A14:A23" name="範囲1_2"/>
    <protectedRange sqref="B14:I23" name="範囲1_3_4_3"/>
    <protectedRange sqref="A39:A45" name="範囲1_4"/>
    <protectedRange sqref="A36:A38" name="範囲1_3_1"/>
    <protectedRange sqref="B39:D45" name="範囲1_3_4_4"/>
    <protectedRange sqref="B36:D38" name="範囲1_2_4_1"/>
    <protectedRange sqref="G25:I31 E27:F27 E28:E31 F28:F40" name="範囲1_2_2_1"/>
    <protectedRange sqref="E39:E40 G39:H40 G41:I45" name="範囲1_3_4"/>
    <protectedRange sqref="G32:H35 I32:I40 E32:E38" name="範囲1_2_4_2"/>
    <protectedRange sqref="G36:H38" name="範囲1_3_4_1_2"/>
  </protectedRanges>
  <mergeCells count="24">
    <mergeCell ref="A1:I1"/>
    <mergeCell ref="G2:I2"/>
    <mergeCell ref="H46:J4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77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4"/>
  <sheetViews>
    <sheetView topLeftCell="A10" zoomScale="120" zoomScaleNormal="120" zoomScaleSheetLayoutView="100" workbookViewId="0">
      <selection activeCell="A22" sqref="A22:C22"/>
    </sheetView>
  </sheetViews>
  <sheetFormatPr defaultRowHeight="10.5"/>
  <cols>
    <col min="1" max="1" width="15.625" style="1" customWidth="1"/>
    <col min="2" max="3" width="19.375" style="1" customWidth="1"/>
    <col min="4" max="233" width="9" style="1" customWidth="1"/>
    <col min="234" max="234" width="10" style="1" customWidth="1"/>
    <col min="235" max="235" width="13.375" style="1" customWidth="1"/>
    <col min="236" max="237" width="10.25" style="1" customWidth="1"/>
    <col min="238" max="238" width="8.875" style="1" customWidth="1"/>
    <col min="239" max="239" width="7.5" style="1" customWidth="1"/>
    <col min="240" max="240" width="7.375" style="1" customWidth="1"/>
    <col min="241" max="241" width="7.625" style="1" customWidth="1"/>
    <col min="242" max="242" width="8.25" style="1" customWidth="1"/>
    <col min="243" max="243" width="5.875" style="1" customWidth="1"/>
    <col min="244" max="489" width="9" style="1" customWidth="1"/>
    <col min="490" max="490" width="10" style="1" customWidth="1"/>
    <col min="491" max="491" width="13.375" style="1" customWidth="1"/>
    <col min="492" max="493" width="10.25" style="1" customWidth="1"/>
    <col min="494" max="494" width="8.875" style="1" customWidth="1"/>
    <col min="495" max="495" width="7.5" style="1" customWidth="1"/>
    <col min="496" max="496" width="7.375" style="1" customWidth="1"/>
    <col min="497" max="497" width="7.625" style="1" customWidth="1"/>
    <col min="498" max="498" width="8.25" style="1" customWidth="1"/>
    <col min="499" max="499" width="5.875" style="1" customWidth="1"/>
    <col min="500" max="745" width="9" style="1" customWidth="1"/>
    <col min="746" max="746" width="10" style="1" customWidth="1"/>
    <col min="747" max="747" width="13.375" style="1" customWidth="1"/>
    <col min="748" max="749" width="10.25" style="1" customWidth="1"/>
    <col min="750" max="750" width="8.875" style="1" customWidth="1"/>
    <col min="751" max="751" width="7.5" style="1" customWidth="1"/>
    <col min="752" max="752" width="7.375" style="1" customWidth="1"/>
    <col min="753" max="753" width="7.625" style="1" customWidth="1"/>
    <col min="754" max="754" width="8.25" style="1" customWidth="1"/>
    <col min="755" max="755" width="5.875" style="1" customWidth="1"/>
    <col min="756" max="1001" width="9" style="1" customWidth="1"/>
    <col min="1002" max="1002" width="10" style="1" customWidth="1"/>
    <col min="1003" max="1003" width="13.375" style="1" customWidth="1"/>
    <col min="1004" max="1005" width="10.25" style="1" customWidth="1"/>
    <col min="1006" max="1006" width="8.875" style="1" customWidth="1"/>
    <col min="1007" max="1007" width="7.5" style="1" customWidth="1"/>
    <col min="1008" max="1008" width="7.375" style="1" customWidth="1"/>
    <col min="1009" max="1009" width="7.625" style="1" customWidth="1"/>
    <col min="1010" max="1010" width="8.25" style="1" customWidth="1"/>
    <col min="1011" max="1011" width="5.875" style="1" customWidth="1"/>
    <col min="1012" max="1257" width="9" style="1" customWidth="1"/>
    <col min="1258" max="1258" width="10" style="1" customWidth="1"/>
    <col min="1259" max="1259" width="13.375" style="1" customWidth="1"/>
    <col min="1260" max="1261" width="10.25" style="1" customWidth="1"/>
    <col min="1262" max="1262" width="8.875" style="1" customWidth="1"/>
    <col min="1263" max="1263" width="7.5" style="1" customWidth="1"/>
    <col min="1264" max="1264" width="7.375" style="1" customWidth="1"/>
    <col min="1265" max="1265" width="7.625" style="1" customWidth="1"/>
    <col min="1266" max="1266" width="8.25" style="1" customWidth="1"/>
    <col min="1267" max="1267" width="5.875" style="1" customWidth="1"/>
    <col min="1268" max="1513" width="9" style="1" customWidth="1"/>
    <col min="1514" max="1514" width="10" style="1" customWidth="1"/>
    <col min="1515" max="1515" width="13.375" style="1" customWidth="1"/>
    <col min="1516" max="1517" width="10.25" style="1" customWidth="1"/>
    <col min="1518" max="1518" width="8.875" style="1" customWidth="1"/>
    <col min="1519" max="1519" width="7.5" style="1" customWidth="1"/>
    <col min="1520" max="1520" width="7.375" style="1" customWidth="1"/>
    <col min="1521" max="1521" width="7.625" style="1" customWidth="1"/>
    <col min="1522" max="1522" width="8.25" style="1" customWidth="1"/>
    <col min="1523" max="1523" width="5.875" style="1" customWidth="1"/>
    <col min="1524" max="1769" width="9" style="1" customWidth="1"/>
    <col min="1770" max="1770" width="10" style="1" customWidth="1"/>
    <col min="1771" max="1771" width="13.375" style="1" customWidth="1"/>
    <col min="1772" max="1773" width="10.25" style="1" customWidth="1"/>
    <col min="1774" max="1774" width="8.875" style="1" customWidth="1"/>
    <col min="1775" max="1775" width="7.5" style="1" customWidth="1"/>
    <col min="1776" max="1776" width="7.375" style="1" customWidth="1"/>
    <col min="1777" max="1777" width="7.625" style="1" customWidth="1"/>
    <col min="1778" max="1778" width="8.25" style="1" customWidth="1"/>
    <col min="1779" max="1779" width="5.875" style="1" customWidth="1"/>
    <col min="1780" max="2025" width="9" style="1" customWidth="1"/>
    <col min="2026" max="2026" width="10" style="1" customWidth="1"/>
    <col min="2027" max="2027" width="13.375" style="1" customWidth="1"/>
    <col min="2028" max="2029" width="10.25" style="1" customWidth="1"/>
    <col min="2030" max="2030" width="8.875" style="1" customWidth="1"/>
    <col min="2031" max="2031" width="7.5" style="1" customWidth="1"/>
    <col min="2032" max="2032" width="7.375" style="1" customWidth="1"/>
    <col min="2033" max="2033" width="7.625" style="1" customWidth="1"/>
    <col min="2034" max="2034" width="8.25" style="1" customWidth="1"/>
    <col min="2035" max="2035" width="5.875" style="1" customWidth="1"/>
    <col min="2036" max="2281" width="9" style="1" customWidth="1"/>
    <col min="2282" max="2282" width="10" style="1" customWidth="1"/>
    <col min="2283" max="2283" width="13.375" style="1" customWidth="1"/>
    <col min="2284" max="2285" width="10.25" style="1" customWidth="1"/>
    <col min="2286" max="2286" width="8.875" style="1" customWidth="1"/>
    <col min="2287" max="2287" width="7.5" style="1" customWidth="1"/>
    <col min="2288" max="2288" width="7.375" style="1" customWidth="1"/>
    <col min="2289" max="2289" width="7.625" style="1" customWidth="1"/>
    <col min="2290" max="2290" width="8.25" style="1" customWidth="1"/>
    <col min="2291" max="2291" width="5.875" style="1" customWidth="1"/>
    <col min="2292" max="2537" width="9" style="1" customWidth="1"/>
    <col min="2538" max="2538" width="10" style="1" customWidth="1"/>
    <col min="2539" max="2539" width="13.375" style="1" customWidth="1"/>
    <col min="2540" max="2541" width="10.25" style="1" customWidth="1"/>
    <col min="2542" max="2542" width="8.875" style="1" customWidth="1"/>
    <col min="2543" max="2543" width="7.5" style="1" customWidth="1"/>
    <col min="2544" max="2544" width="7.375" style="1" customWidth="1"/>
    <col min="2545" max="2545" width="7.625" style="1" customWidth="1"/>
    <col min="2546" max="2546" width="8.25" style="1" customWidth="1"/>
    <col min="2547" max="2547" width="5.875" style="1" customWidth="1"/>
    <col min="2548" max="2793" width="9" style="1" customWidth="1"/>
    <col min="2794" max="2794" width="10" style="1" customWidth="1"/>
    <col min="2795" max="2795" width="13.375" style="1" customWidth="1"/>
    <col min="2796" max="2797" width="10.25" style="1" customWidth="1"/>
    <col min="2798" max="2798" width="8.875" style="1" customWidth="1"/>
    <col min="2799" max="2799" width="7.5" style="1" customWidth="1"/>
    <col min="2800" max="2800" width="7.375" style="1" customWidth="1"/>
    <col min="2801" max="2801" width="7.625" style="1" customWidth="1"/>
    <col min="2802" max="2802" width="8.25" style="1" customWidth="1"/>
    <col min="2803" max="2803" width="5.875" style="1" customWidth="1"/>
    <col min="2804" max="3049" width="9" style="1" customWidth="1"/>
    <col min="3050" max="3050" width="10" style="1" customWidth="1"/>
    <col min="3051" max="3051" width="13.375" style="1" customWidth="1"/>
    <col min="3052" max="3053" width="10.25" style="1" customWidth="1"/>
    <col min="3054" max="3054" width="8.875" style="1" customWidth="1"/>
    <col min="3055" max="3055" width="7.5" style="1" customWidth="1"/>
    <col min="3056" max="3056" width="7.375" style="1" customWidth="1"/>
    <col min="3057" max="3057" width="7.625" style="1" customWidth="1"/>
    <col min="3058" max="3058" width="8.25" style="1" customWidth="1"/>
    <col min="3059" max="3059" width="5.875" style="1" customWidth="1"/>
    <col min="3060" max="3305" width="9" style="1" customWidth="1"/>
    <col min="3306" max="3306" width="10" style="1" customWidth="1"/>
    <col min="3307" max="3307" width="13.375" style="1" customWidth="1"/>
    <col min="3308" max="3309" width="10.25" style="1" customWidth="1"/>
    <col min="3310" max="3310" width="8.875" style="1" customWidth="1"/>
    <col min="3311" max="3311" width="7.5" style="1" customWidth="1"/>
    <col min="3312" max="3312" width="7.375" style="1" customWidth="1"/>
    <col min="3313" max="3313" width="7.625" style="1" customWidth="1"/>
    <col min="3314" max="3314" width="8.25" style="1" customWidth="1"/>
    <col min="3315" max="3315" width="5.875" style="1" customWidth="1"/>
    <col min="3316" max="3561" width="9" style="1" customWidth="1"/>
    <col min="3562" max="3562" width="10" style="1" customWidth="1"/>
    <col min="3563" max="3563" width="13.375" style="1" customWidth="1"/>
    <col min="3564" max="3565" width="10.25" style="1" customWidth="1"/>
    <col min="3566" max="3566" width="8.875" style="1" customWidth="1"/>
    <col min="3567" max="3567" width="7.5" style="1" customWidth="1"/>
    <col min="3568" max="3568" width="7.375" style="1" customWidth="1"/>
    <col min="3569" max="3569" width="7.625" style="1" customWidth="1"/>
    <col min="3570" max="3570" width="8.25" style="1" customWidth="1"/>
    <col min="3571" max="3571" width="5.875" style="1" customWidth="1"/>
    <col min="3572" max="3817" width="9" style="1" customWidth="1"/>
    <col min="3818" max="3818" width="10" style="1" customWidth="1"/>
    <col min="3819" max="3819" width="13.375" style="1" customWidth="1"/>
    <col min="3820" max="3821" width="10.25" style="1" customWidth="1"/>
    <col min="3822" max="3822" width="8.875" style="1" customWidth="1"/>
    <col min="3823" max="3823" width="7.5" style="1" customWidth="1"/>
    <col min="3824" max="3824" width="7.375" style="1" customWidth="1"/>
    <col min="3825" max="3825" width="7.625" style="1" customWidth="1"/>
    <col min="3826" max="3826" width="8.25" style="1" customWidth="1"/>
    <col min="3827" max="3827" width="5.875" style="1" customWidth="1"/>
    <col min="3828" max="4073" width="9" style="1" customWidth="1"/>
    <col min="4074" max="4074" width="10" style="1" customWidth="1"/>
    <col min="4075" max="4075" width="13.375" style="1" customWidth="1"/>
    <col min="4076" max="4077" width="10.25" style="1" customWidth="1"/>
    <col min="4078" max="4078" width="8.875" style="1" customWidth="1"/>
    <col min="4079" max="4079" width="7.5" style="1" customWidth="1"/>
    <col min="4080" max="4080" width="7.375" style="1" customWidth="1"/>
    <col min="4081" max="4081" width="7.625" style="1" customWidth="1"/>
    <col min="4082" max="4082" width="8.25" style="1" customWidth="1"/>
    <col min="4083" max="4083" width="5.875" style="1" customWidth="1"/>
    <col min="4084" max="4329" width="9" style="1" customWidth="1"/>
    <col min="4330" max="4330" width="10" style="1" customWidth="1"/>
    <col min="4331" max="4331" width="13.375" style="1" customWidth="1"/>
    <col min="4332" max="4333" width="10.25" style="1" customWidth="1"/>
    <col min="4334" max="4334" width="8.875" style="1" customWidth="1"/>
    <col min="4335" max="4335" width="7.5" style="1" customWidth="1"/>
    <col min="4336" max="4336" width="7.375" style="1" customWidth="1"/>
    <col min="4337" max="4337" width="7.625" style="1" customWidth="1"/>
    <col min="4338" max="4338" width="8.25" style="1" customWidth="1"/>
    <col min="4339" max="4339" width="5.875" style="1" customWidth="1"/>
    <col min="4340" max="4585" width="9" style="1" customWidth="1"/>
    <col min="4586" max="4586" width="10" style="1" customWidth="1"/>
    <col min="4587" max="4587" width="13.375" style="1" customWidth="1"/>
    <col min="4588" max="4589" width="10.25" style="1" customWidth="1"/>
    <col min="4590" max="4590" width="8.875" style="1" customWidth="1"/>
    <col min="4591" max="4591" width="7.5" style="1" customWidth="1"/>
    <col min="4592" max="4592" width="7.375" style="1" customWidth="1"/>
    <col min="4593" max="4593" width="7.625" style="1" customWidth="1"/>
    <col min="4594" max="4594" width="8.25" style="1" customWidth="1"/>
    <col min="4595" max="4595" width="5.875" style="1" customWidth="1"/>
    <col min="4596" max="4841" width="9" style="1" customWidth="1"/>
    <col min="4842" max="4842" width="10" style="1" customWidth="1"/>
    <col min="4843" max="4843" width="13.375" style="1" customWidth="1"/>
    <col min="4844" max="4845" width="10.25" style="1" customWidth="1"/>
    <col min="4846" max="4846" width="8.875" style="1" customWidth="1"/>
    <col min="4847" max="4847" width="7.5" style="1" customWidth="1"/>
    <col min="4848" max="4848" width="7.375" style="1" customWidth="1"/>
    <col min="4849" max="4849" width="7.625" style="1" customWidth="1"/>
    <col min="4850" max="4850" width="8.25" style="1" customWidth="1"/>
    <col min="4851" max="4851" width="5.875" style="1" customWidth="1"/>
    <col min="4852" max="5097" width="9" style="1" customWidth="1"/>
    <col min="5098" max="5098" width="10" style="1" customWidth="1"/>
    <col min="5099" max="5099" width="13.375" style="1" customWidth="1"/>
    <col min="5100" max="5101" width="10.25" style="1" customWidth="1"/>
    <col min="5102" max="5102" width="8.875" style="1" customWidth="1"/>
    <col min="5103" max="5103" width="7.5" style="1" customWidth="1"/>
    <col min="5104" max="5104" width="7.375" style="1" customWidth="1"/>
    <col min="5105" max="5105" width="7.625" style="1" customWidth="1"/>
    <col min="5106" max="5106" width="8.25" style="1" customWidth="1"/>
    <col min="5107" max="5107" width="5.875" style="1" customWidth="1"/>
    <col min="5108" max="5353" width="9" style="1" customWidth="1"/>
    <col min="5354" max="5354" width="10" style="1" customWidth="1"/>
    <col min="5355" max="5355" width="13.375" style="1" customWidth="1"/>
    <col min="5356" max="5357" width="10.25" style="1" customWidth="1"/>
    <col min="5358" max="5358" width="8.875" style="1" customWidth="1"/>
    <col min="5359" max="5359" width="7.5" style="1" customWidth="1"/>
    <col min="5360" max="5360" width="7.375" style="1" customWidth="1"/>
    <col min="5361" max="5361" width="7.625" style="1" customWidth="1"/>
    <col min="5362" max="5362" width="8.25" style="1" customWidth="1"/>
    <col min="5363" max="5363" width="5.875" style="1" customWidth="1"/>
    <col min="5364" max="5609" width="9" style="1" customWidth="1"/>
    <col min="5610" max="5610" width="10" style="1" customWidth="1"/>
    <col min="5611" max="5611" width="13.375" style="1" customWidth="1"/>
    <col min="5612" max="5613" width="10.25" style="1" customWidth="1"/>
    <col min="5614" max="5614" width="8.875" style="1" customWidth="1"/>
    <col min="5615" max="5615" width="7.5" style="1" customWidth="1"/>
    <col min="5616" max="5616" width="7.375" style="1" customWidth="1"/>
    <col min="5617" max="5617" width="7.625" style="1" customWidth="1"/>
    <col min="5618" max="5618" width="8.25" style="1" customWidth="1"/>
    <col min="5619" max="5619" width="5.875" style="1" customWidth="1"/>
    <col min="5620" max="5865" width="9" style="1" customWidth="1"/>
    <col min="5866" max="5866" width="10" style="1" customWidth="1"/>
    <col min="5867" max="5867" width="13.375" style="1" customWidth="1"/>
    <col min="5868" max="5869" width="10.25" style="1" customWidth="1"/>
    <col min="5870" max="5870" width="8.875" style="1" customWidth="1"/>
    <col min="5871" max="5871" width="7.5" style="1" customWidth="1"/>
    <col min="5872" max="5872" width="7.375" style="1" customWidth="1"/>
    <col min="5873" max="5873" width="7.625" style="1" customWidth="1"/>
    <col min="5874" max="5874" width="8.25" style="1" customWidth="1"/>
    <col min="5875" max="5875" width="5.875" style="1" customWidth="1"/>
    <col min="5876" max="6121" width="9" style="1" customWidth="1"/>
    <col min="6122" max="6122" width="10" style="1" customWidth="1"/>
    <col min="6123" max="6123" width="13.375" style="1" customWidth="1"/>
    <col min="6124" max="6125" width="10.25" style="1" customWidth="1"/>
    <col min="6126" max="6126" width="8.875" style="1" customWidth="1"/>
    <col min="6127" max="6127" width="7.5" style="1" customWidth="1"/>
    <col min="6128" max="6128" width="7.375" style="1" customWidth="1"/>
    <col min="6129" max="6129" width="7.625" style="1" customWidth="1"/>
    <col min="6130" max="6130" width="8.25" style="1" customWidth="1"/>
    <col min="6131" max="6131" width="5.875" style="1" customWidth="1"/>
    <col min="6132" max="6377" width="9" style="1" customWidth="1"/>
    <col min="6378" max="6378" width="10" style="1" customWidth="1"/>
    <col min="6379" max="6379" width="13.375" style="1" customWidth="1"/>
    <col min="6380" max="6381" width="10.25" style="1" customWidth="1"/>
    <col min="6382" max="6382" width="8.875" style="1" customWidth="1"/>
    <col min="6383" max="6383" width="7.5" style="1" customWidth="1"/>
    <col min="6384" max="6384" width="7.375" style="1" customWidth="1"/>
    <col min="6385" max="6385" width="7.625" style="1" customWidth="1"/>
    <col min="6386" max="6386" width="8.25" style="1" customWidth="1"/>
    <col min="6387" max="6387" width="5.875" style="1" customWidth="1"/>
    <col min="6388" max="6633" width="9" style="1" customWidth="1"/>
    <col min="6634" max="6634" width="10" style="1" customWidth="1"/>
    <col min="6635" max="6635" width="13.375" style="1" customWidth="1"/>
    <col min="6636" max="6637" width="10.25" style="1" customWidth="1"/>
    <col min="6638" max="6638" width="8.875" style="1" customWidth="1"/>
    <col min="6639" max="6639" width="7.5" style="1" customWidth="1"/>
    <col min="6640" max="6640" width="7.375" style="1" customWidth="1"/>
    <col min="6641" max="6641" width="7.625" style="1" customWidth="1"/>
    <col min="6642" max="6642" width="8.25" style="1" customWidth="1"/>
    <col min="6643" max="6643" width="5.875" style="1" customWidth="1"/>
    <col min="6644" max="6889" width="9" style="1" customWidth="1"/>
    <col min="6890" max="6890" width="10" style="1" customWidth="1"/>
    <col min="6891" max="6891" width="13.375" style="1" customWidth="1"/>
    <col min="6892" max="6893" width="10.25" style="1" customWidth="1"/>
    <col min="6894" max="6894" width="8.875" style="1" customWidth="1"/>
    <col min="6895" max="6895" width="7.5" style="1" customWidth="1"/>
    <col min="6896" max="6896" width="7.375" style="1" customWidth="1"/>
    <col min="6897" max="6897" width="7.625" style="1" customWidth="1"/>
    <col min="6898" max="6898" width="8.25" style="1" customWidth="1"/>
    <col min="6899" max="6899" width="5.875" style="1" customWidth="1"/>
    <col min="6900" max="7145" width="9" style="1" customWidth="1"/>
    <col min="7146" max="7146" width="10" style="1" customWidth="1"/>
    <col min="7147" max="7147" width="13.375" style="1" customWidth="1"/>
    <col min="7148" max="7149" width="10.25" style="1" customWidth="1"/>
    <col min="7150" max="7150" width="8.875" style="1" customWidth="1"/>
    <col min="7151" max="7151" width="7.5" style="1" customWidth="1"/>
    <col min="7152" max="7152" width="7.375" style="1" customWidth="1"/>
    <col min="7153" max="7153" width="7.625" style="1" customWidth="1"/>
    <col min="7154" max="7154" width="8.25" style="1" customWidth="1"/>
    <col min="7155" max="7155" width="5.875" style="1" customWidth="1"/>
    <col min="7156" max="7401" width="9" style="1" customWidth="1"/>
    <col min="7402" max="7402" width="10" style="1" customWidth="1"/>
    <col min="7403" max="7403" width="13.375" style="1" customWidth="1"/>
    <col min="7404" max="7405" width="10.25" style="1" customWidth="1"/>
    <col min="7406" max="7406" width="8.875" style="1" customWidth="1"/>
    <col min="7407" max="7407" width="7.5" style="1" customWidth="1"/>
    <col min="7408" max="7408" width="7.375" style="1" customWidth="1"/>
    <col min="7409" max="7409" width="7.625" style="1" customWidth="1"/>
    <col min="7410" max="7410" width="8.25" style="1" customWidth="1"/>
    <col min="7411" max="7411" width="5.875" style="1" customWidth="1"/>
    <col min="7412" max="7657" width="9" style="1" customWidth="1"/>
    <col min="7658" max="7658" width="10" style="1" customWidth="1"/>
    <col min="7659" max="7659" width="13.375" style="1" customWidth="1"/>
    <col min="7660" max="7661" width="10.25" style="1" customWidth="1"/>
    <col min="7662" max="7662" width="8.875" style="1" customWidth="1"/>
    <col min="7663" max="7663" width="7.5" style="1" customWidth="1"/>
    <col min="7664" max="7664" width="7.375" style="1" customWidth="1"/>
    <col min="7665" max="7665" width="7.625" style="1" customWidth="1"/>
    <col min="7666" max="7666" width="8.25" style="1" customWidth="1"/>
    <col min="7667" max="7667" width="5.875" style="1" customWidth="1"/>
    <col min="7668" max="7913" width="9" style="1" customWidth="1"/>
    <col min="7914" max="7914" width="10" style="1" customWidth="1"/>
    <col min="7915" max="7915" width="13.375" style="1" customWidth="1"/>
    <col min="7916" max="7917" width="10.25" style="1" customWidth="1"/>
    <col min="7918" max="7918" width="8.875" style="1" customWidth="1"/>
    <col min="7919" max="7919" width="7.5" style="1" customWidth="1"/>
    <col min="7920" max="7920" width="7.375" style="1" customWidth="1"/>
    <col min="7921" max="7921" width="7.625" style="1" customWidth="1"/>
    <col min="7922" max="7922" width="8.25" style="1" customWidth="1"/>
    <col min="7923" max="7923" width="5.875" style="1" customWidth="1"/>
    <col min="7924" max="8169" width="9" style="1" customWidth="1"/>
    <col min="8170" max="8170" width="10" style="1" customWidth="1"/>
    <col min="8171" max="8171" width="13.375" style="1" customWidth="1"/>
    <col min="8172" max="8173" width="10.25" style="1" customWidth="1"/>
    <col min="8174" max="8174" width="8.875" style="1" customWidth="1"/>
    <col min="8175" max="8175" width="7.5" style="1" customWidth="1"/>
    <col min="8176" max="8176" width="7.375" style="1" customWidth="1"/>
    <col min="8177" max="8177" width="7.625" style="1" customWidth="1"/>
    <col min="8178" max="8178" width="8.25" style="1" customWidth="1"/>
    <col min="8179" max="8179" width="5.875" style="1" customWidth="1"/>
    <col min="8180" max="8425" width="9" style="1" customWidth="1"/>
    <col min="8426" max="8426" width="10" style="1" customWidth="1"/>
    <col min="8427" max="8427" width="13.375" style="1" customWidth="1"/>
    <col min="8428" max="8429" width="10.25" style="1" customWidth="1"/>
    <col min="8430" max="8430" width="8.875" style="1" customWidth="1"/>
    <col min="8431" max="8431" width="7.5" style="1" customWidth="1"/>
    <col min="8432" max="8432" width="7.375" style="1" customWidth="1"/>
    <col min="8433" max="8433" width="7.625" style="1" customWidth="1"/>
    <col min="8434" max="8434" width="8.25" style="1" customWidth="1"/>
    <col min="8435" max="8435" width="5.875" style="1" customWidth="1"/>
    <col min="8436" max="8681" width="9" style="1" customWidth="1"/>
    <col min="8682" max="8682" width="10" style="1" customWidth="1"/>
    <col min="8683" max="8683" width="13.375" style="1" customWidth="1"/>
    <col min="8684" max="8685" width="10.25" style="1" customWidth="1"/>
    <col min="8686" max="8686" width="8.875" style="1" customWidth="1"/>
    <col min="8687" max="8687" width="7.5" style="1" customWidth="1"/>
    <col min="8688" max="8688" width="7.375" style="1" customWidth="1"/>
    <col min="8689" max="8689" width="7.625" style="1" customWidth="1"/>
    <col min="8690" max="8690" width="8.25" style="1" customWidth="1"/>
    <col min="8691" max="8691" width="5.875" style="1" customWidth="1"/>
    <col min="8692" max="8937" width="9" style="1" customWidth="1"/>
    <col min="8938" max="8938" width="10" style="1" customWidth="1"/>
    <col min="8939" max="8939" width="13.375" style="1" customWidth="1"/>
    <col min="8940" max="8941" width="10.25" style="1" customWidth="1"/>
    <col min="8942" max="8942" width="8.875" style="1" customWidth="1"/>
    <col min="8943" max="8943" width="7.5" style="1" customWidth="1"/>
    <col min="8944" max="8944" width="7.375" style="1" customWidth="1"/>
    <col min="8945" max="8945" width="7.625" style="1" customWidth="1"/>
    <col min="8946" max="8946" width="8.25" style="1" customWidth="1"/>
    <col min="8947" max="8947" width="5.875" style="1" customWidth="1"/>
    <col min="8948" max="9193" width="9" style="1" customWidth="1"/>
    <col min="9194" max="9194" width="10" style="1" customWidth="1"/>
    <col min="9195" max="9195" width="13.375" style="1" customWidth="1"/>
    <col min="9196" max="9197" width="10.25" style="1" customWidth="1"/>
    <col min="9198" max="9198" width="8.875" style="1" customWidth="1"/>
    <col min="9199" max="9199" width="7.5" style="1" customWidth="1"/>
    <col min="9200" max="9200" width="7.375" style="1" customWidth="1"/>
    <col min="9201" max="9201" width="7.625" style="1" customWidth="1"/>
    <col min="9202" max="9202" width="8.25" style="1" customWidth="1"/>
    <col min="9203" max="9203" width="5.875" style="1" customWidth="1"/>
    <col min="9204" max="9449" width="9" style="1" customWidth="1"/>
    <col min="9450" max="9450" width="10" style="1" customWidth="1"/>
    <col min="9451" max="9451" width="13.375" style="1" customWidth="1"/>
    <col min="9452" max="9453" width="10.25" style="1" customWidth="1"/>
    <col min="9454" max="9454" width="8.875" style="1" customWidth="1"/>
    <col min="9455" max="9455" width="7.5" style="1" customWidth="1"/>
    <col min="9456" max="9456" width="7.375" style="1" customWidth="1"/>
    <col min="9457" max="9457" width="7.625" style="1" customWidth="1"/>
    <col min="9458" max="9458" width="8.25" style="1" customWidth="1"/>
    <col min="9459" max="9459" width="5.875" style="1" customWidth="1"/>
    <col min="9460" max="9705" width="9" style="1" customWidth="1"/>
    <col min="9706" max="9706" width="10" style="1" customWidth="1"/>
    <col min="9707" max="9707" width="13.375" style="1" customWidth="1"/>
    <col min="9708" max="9709" width="10.25" style="1" customWidth="1"/>
    <col min="9710" max="9710" width="8.875" style="1" customWidth="1"/>
    <col min="9711" max="9711" width="7.5" style="1" customWidth="1"/>
    <col min="9712" max="9712" width="7.375" style="1" customWidth="1"/>
    <col min="9713" max="9713" width="7.625" style="1" customWidth="1"/>
    <col min="9714" max="9714" width="8.25" style="1" customWidth="1"/>
    <col min="9715" max="9715" width="5.875" style="1" customWidth="1"/>
    <col min="9716" max="9961" width="9" style="1" customWidth="1"/>
    <col min="9962" max="9962" width="10" style="1" customWidth="1"/>
    <col min="9963" max="9963" width="13.375" style="1" customWidth="1"/>
    <col min="9964" max="9965" width="10.25" style="1" customWidth="1"/>
    <col min="9966" max="9966" width="8.875" style="1" customWidth="1"/>
    <col min="9967" max="9967" width="7.5" style="1" customWidth="1"/>
    <col min="9968" max="9968" width="7.375" style="1" customWidth="1"/>
    <col min="9969" max="9969" width="7.625" style="1" customWidth="1"/>
    <col min="9970" max="9970" width="8.25" style="1" customWidth="1"/>
    <col min="9971" max="9971" width="5.875" style="1" customWidth="1"/>
    <col min="9972" max="10217" width="9" style="1" customWidth="1"/>
    <col min="10218" max="10218" width="10" style="1" customWidth="1"/>
    <col min="10219" max="10219" width="13.375" style="1" customWidth="1"/>
    <col min="10220" max="10221" width="10.25" style="1" customWidth="1"/>
    <col min="10222" max="10222" width="8.875" style="1" customWidth="1"/>
    <col min="10223" max="10223" width="7.5" style="1" customWidth="1"/>
    <col min="10224" max="10224" width="7.375" style="1" customWidth="1"/>
    <col min="10225" max="10225" width="7.625" style="1" customWidth="1"/>
    <col min="10226" max="10226" width="8.25" style="1" customWidth="1"/>
    <col min="10227" max="10227" width="5.875" style="1" customWidth="1"/>
    <col min="10228" max="10473" width="9" style="1" customWidth="1"/>
    <col min="10474" max="10474" width="10" style="1" customWidth="1"/>
    <col min="10475" max="10475" width="13.375" style="1" customWidth="1"/>
    <col min="10476" max="10477" width="10.25" style="1" customWidth="1"/>
    <col min="10478" max="10478" width="8.875" style="1" customWidth="1"/>
    <col min="10479" max="10479" width="7.5" style="1" customWidth="1"/>
    <col min="10480" max="10480" width="7.375" style="1" customWidth="1"/>
    <col min="10481" max="10481" width="7.625" style="1" customWidth="1"/>
    <col min="10482" max="10482" width="8.25" style="1" customWidth="1"/>
    <col min="10483" max="10483" width="5.875" style="1" customWidth="1"/>
    <col min="10484" max="10729" width="9" style="1" customWidth="1"/>
    <col min="10730" max="10730" width="10" style="1" customWidth="1"/>
    <col min="10731" max="10731" width="13.375" style="1" customWidth="1"/>
    <col min="10732" max="10733" width="10.25" style="1" customWidth="1"/>
    <col min="10734" max="10734" width="8.875" style="1" customWidth="1"/>
    <col min="10735" max="10735" width="7.5" style="1" customWidth="1"/>
    <col min="10736" max="10736" width="7.375" style="1" customWidth="1"/>
    <col min="10737" max="10737" width="7.625" style="1" customWidth="1"/>
    <col min="10738" max="10738" width="8.25" style="1" customWidth="1"/>
    <col min="10739" max="10739" width="5.875" style="1" customWidth="1"/>
    <col min="10740" max="10985" width="9" style="1" customWidth="1"/>
    <col min="10986" max="10986" width="10" style="1" customWidth="1"/>
    <col min="10987" max="10987" width="13.375" style="1" customWidth="1"/>
    <col min="10988" max="10989" width="10.25" style="1" customWidth="1"/>
    <col min="10990" max="10990" width="8.875" style="1" customWidth="1"/>
    <col min="10991" max="10991" width="7.5" style="1" customWidth="1"/>
    <col min="10992" max="10992" width="7.375" style="1" customWidth="1"/>
    <col min="10993" max="10993" width="7.625" style="1" customWidth="1"/>
    <col min="10994" max="10994" width="8.25" style="1" customWidth="1"/>
    <col min="10995" max="10995" width="5.875" style="1" customWidth="1"/>
    <col min="10996" max="11241" width="9" style="1" customWidth="1"/>
    <col min="11242" max="11242" width="10" style="1" customWidth="1"/>
    <col min="11243" max="11243" width="13.375" style="1" customWidth="1"/>
    <col min="11244" max="11245" width="10.25" style="1" customWidth="1"/>
    <col min="11246" max="11246" width="8.875" style="1" customWidth="1"/>
    <col min="11247" max="11247" width="7.5" style="1" customWidth="1"/>
    <col min="11248" max="11248" width="7.375" style="1" customWidth="1"/>
    <col min="11249" max="11249" width="7.625" style="1" customWidth="1"/>
    <col min="11250" max="11250" width="8.25" style="1" customWidth="1"/>
    <col min="11251" max="11251" width="5.875" style="1" customWidth="1"/>
    <col min="11252" max="11497" width="9" style="1" customWidth="1"/>
    <col min="11498" max="11498" width="10" style="1" customWidth="1"/>
    <col min="11499" max="11499" width="13.375" style="1" customWidth="1"/>
    <col min="11500" max="11501" width="10.25" style="1" customWidth="1"/>
    <col min="11502" max="11502" width="8.875" style="1" customWidth="1"/>
    <col min="11503" max="11503" width="7.5" style="1" customWidth="1"/>
    <col min="11504" max="11504" width="7.375" style="1" customWidth="1"/>
    <col min="11505" max="11505" width="7.625" style="1" customWidth="1"/>
    <col min="11506" max="11506" width="8.25" style="1" customWidth="1"/>
    <col min="11507" max="11507" width="5.875" style="1" customWidth="1"/>
    <col min="11508" max="11753" width="9" style="1" customWidth="1"/>
    <col min="11754" max="11754" width="10" style="1" customWidth="1"/>
    <col min="11755" max="11755" width="13.375" style="1" customWidth="1"/>
    <col min="11756" max="11757" width="10.25" style="1" customWidth="1"/>
    <col min="11758" max="11758" width="8.875" style="1" customWidth="1"/>
    <col min="11759" max="11759" width="7.5" style="1" customWidth="1"/>
    <col min="11760" max="11760" width="7.375" style="1" customWidth="1"/>
    <col min="11761" max="11761" width="7.625" style="1" customWidth="1"/>
    <col min="11762" max="11762" width="8.25" style="1" customWidth="1"/>
    <col min="11763" max="11763" width="5.875" style="1" customWidth="1"/>
    <col min="11764" max="12009" width="9" style="1" customWidth="1"/>
    <col min="12010" max="12010" width="10" style="1" customWidth="1"/>
    <col min="12011" max="12011" width="13.375" style="1" customWidth="1"/>
    <col min="12012" max="12013" width="10.25" style="1" customWidth="1"/>
    <col min="12014" max="12014" width="8.875" style="1" customWidth="1"/>
    <col min="12015" max="12015" width="7.5" style="1" customWidth="1"/>
    <col min="12016" max="12016" width="7.375" style="1" customWidth="1"/>
    <col min="12017" max="12017" width="7.625" style="1" customWidth="1"/>
    <col min="12018" max="12018" width="8.25" style="1" customWidth="1"/>
    <col min="12019" max="12019" width="5.875" style="1" customWidth="1"/>
    <col min="12020" max="12265" width="9" style="1" customWidth="1"/>
    <col min="12266" max="12266" width="10" style="1" customWidth="1"/>
    <col min="12267" max="12267" width="13.375" style="1" customWidth="1"/>
    <col min="12268" max="12269" width="10.25" style="1" customWidth="1"/>
    <col min="12270" max="12270" width="8.875" style="1" customWidth="1"/>
    <col min="12271" max="12271" width="7.5" style="1" customWidth="1"/>
    <col min="12272" max="12272" width="7.375" style="1" customWidth="1"/>
    <col min="12273" max="12273" width="7.625" style="1" customWidth="1"/>
    <col min="12274" max="12274" width="8.25" style="1" customWidth="1"/>
    <col min="12275" max="12275" width="5.875" style="1" customWidth="1"/>
    <col min="12276" max="12521" width="9" style="1" customWidth="1"/>
    <col min="12522" max="12522" width="10" style="1" customWidth="1"/>
    <col min="12523" max="12523" width="13.375" style="1" customWidth="1"/>
    <col min="12524" max="12525" width="10.25" style="1" customWidth="1"/>
    <col min="12526" max="12526" width="8.875" style="1" customWidth="1"/>
    <col min="12527" max="12527" width="7.5" style="1" customWidth="1"/>
    <col min="12528" max="12528" width="7.375" style="1" customWidth="1"/>
    <col min="12529" max="12529" width="7.625" style="1" customWidth="1"/>
    <col min="12530" max="12530" width="8.25" style="1" customWidth="1"/>
    <col min="12531" max="12531" width="5.875" style="1" customWidth="1"/>
    <col min="12532" max="12777" width="9" style="1" customWidth="1"/>
    <col min="12778" max="12778" width="10" style="1" customWidth="1"/>
    <col min="12779" max="12779" width="13.375" style="1" customWidth="1"/>
    <col min="12780" max="12781" width="10.25" style="1" customWidth="1"/>
    <col min="12782" max="12782" width="8.875" style="1" customWidth="1"/>
    <col min="12783" max="12783" width="7.5" style="1" customWidth="1"/>
    <col min="12784" max="12784" width="7.375" style="1" customWidth="1"/>
    <col min="12785" max="12785" width="7.625" style="1" customWidth="1"/>
    <col min="12786" max="12786" width="8.25" style="1" customWidth="1"/>
    <col min="12787" max="12787" width="5.875" style="1" customWidth="1"/>
    <col min="12788" max="13033" width="9" style="1" customWidth="1"/>
    <col min="13034" max="13034" width="10" style="1" customWidth="1"/>
    <col min="13035" max="13035" width="13.375" style="1" customWidth="1"/>
    <col min="13036" max="13037" width="10.25" style="1" customWidth="1"/>
    <col min="13038" max="13038" width="8.875" style="1" customWidth="1"/>
    <col min="13039" max="13039" width="7.5" style="1" customWidth="1"/>
    <col min="13040" max="13040" width="7.375" style="1" customWidth="1"/>
    <col min="13041" max="13041" width="7.625" style="1" customWidth="1"/>
    <col min="13042" max="13042" width="8.25" style="1" customWidth="1"/>
    <col min="13043" max="13043" width="5.875" style="1" customWidth="1"/>
    <col min="13044" max="13289" width="9" style="1" customWidth="1"/>
    <col min="13290" max="13290" width="10" style="1" customWidth="1"/>
    <col min="13291" max="13291" width="13.375" style="1" customWidth="1"/>
    <col min="13292" max="13293" width="10.25" style="1" customWidth="1"/>
    <col min="13294" max="13294" width="8.875" style="1" customWidth="1"/>
    <col min="13295" max="13295" width="7.5" style="1" customWidth="1"/>
    <col min="13296" max="13296" width="7.375" style="1" customWidth="1"/>
    <col min="13297" max="13297" width="7.625" style="1" customWidth="1"/>
    <col min="13298" max="13298" width="8.25" style="1" customWidth="1"/>
    <col min="13299" max="13299" width="5.875" style="1" customWidth="1"/>
    <col min="13300" max="13545" width="9" style="1" customWidth="1"/>
    <col min="13546" max="13546" width="10" style="1" customWidth="1"/>
    <col min="13547" max="13547" width="13.375" style="1" customWidth="1"/>
    <col min="13548" max="13549" width="10.25" style="1" customWidth="1"/>
    <col min="13550" max="13550" width="8.875" style="1" customWidth="1"/>
    <col min="13551" max="13551" width="7.5" style="1" customWidth="1"/>
    <col min="13552" max="13552" width="7.375" style="1" customWidth="1"/>
    <col min="13553" max="13553" width="7.625" style="1" customWidth="1"/>
    <col min="13554" max="13554" width="8.25" style="1" customWidth="1"/>
    <col min="13555" max="13555" width="5.875" style="1" customWidth="1"/>
    <col min="13556" max="13801" width="9" style="1" customWidth="1"/>
    <col min="13802" max="13802" width="10" style="1" customWidth="1"/>
    <col min="13803" max="13803" width="13.375" style="1" customWidth="1"/>
    <col min="13804" max="13805" width="10.25" style="1" customWidth="1"/>
    <col min="13806" max="13806" width="8.875" style="1" customWidth="1"/>
    <col min="13807" max="13807" width="7.5" style="1" customWidth="1"/>
    <col min="13808" max="13808" width="7.375" style="1" customWidth="1"/>
    <col min="13809" max="13809" width="7.625" style="1" customWidth="1"/>
    <col min="13810" max="13810" width="8.25" style="1" customWidth="1"/>
    <col min="13811" max="13811" width="5.875" style="1" customWidth="1"/>
    <col min="13812" max="14057" width="9" style="1" customWidth="1"/>
    <col min="14058" max="14058" width="10" style="1" customWidth="1"/>
    <col min="14059" max="14059" width="13.375" style="1" customWidth="1"/>
    <col min="14060" max="14061" width="10.25" style="1" customWidth="1"/>
    <col min="14062" max="14062" width="8.875" style="1" customWidth="1"/>
    <col min="14063" max="14063" width="7.5" style="1" customWidth="1"/>
    <col min="14064" max="14064" width="7.375" style="1" customWidth="1"/>
    <col min="14065" max="14065" width="7.625" style="1" customWidth="1"/>
    <col min="14066" max="14066" width="8.25" style="1" customWidth="1"/>
    <col min="14067" max="14067" width="5.875" style="1" customWidth="1"/>
    <col min="14068" max="14313" width="9" style="1" customWidth="1"/>
    <col min="14314" max="14314" width="10" style="1" customWidth="1"/>
    <col min="14315" max="14315" width="13.375" style="1" customWidth="1"/>
    <col min="14316" max="14317" width="10.25" style="1" customWidth="1"/>
    <col min="14318" max="14318" width="8.875" style="1" customWidth="1"/>
    <col min="14319" max="14319" width="7.5" style="1" customWidth="1"/>
    <col min="14320" max="14320" width="7.375" style="1" customWidth="1"/>
    <col min="14321" max="14321" width="7.625" style="1" customWidth="1"/>
    <col min="14322" max="14322" width="8.25" style="1" customWidth="1"/>
    <col min="14323" max="14323" width="5.875" style="1" customWidth="1"/>
    <col min="14324" max="14569" width="9" style="1" customWidth="1"/>
    <col min="14570" max="14570" width="10" style="1" customWidth="1"/>
    <col min="14571" max="14571" width="13.375" style="1" customWidth="1"/>
    <col min="14572" max="14573" width="10.25" style="1" customWidth="1"/>
    <col min="14574" max="14574" width="8.875" style="1" customWidth="1"/>
    <col min="14575" max="14575" width="7.5" style="1" customWidth="1"/>
    <col min="14576" max="14576" width="7.375" style="1" customWidth="1"/>
    <col min="14577" max="14577" width="7.625" style="1" customWidth="1"/>
    <col min="14578" max="14578" width="8.25" style="1" customWidth="1"/>
    <col min="14579" max="14579" width="5.875" style="1" customWidth="1"/>
    <col min="14580" max="14825" width="9" style="1" customWidth="1"/>
    <col min="14826" max="14826" width="10" style="1" customWidth="1"/>
    <col min="14827" max="14827" width="13.375" style="1" customWidth="1"/>
    <col min="14828" max="14829" width="10.25" style="1" customWidth="1"/>
    <col min="14830" max="14830" width="8.875" style="1" customWidth="1"/>
    <col min="14831" max="14831" width="7.5" style="1" customWidth="1"/>
    <col min="14832" max="14832" width="7.375" style="1" customWidth="1"/>
    <col min="14833" max="14833" width="7.625" style="1" customWidth="1"/>
    <col min="14834" max="14834" width="8.25" style="1" customWidth="1"/>
    <col min="14835" max="14835" width="5.875" style="1" customWidth="1"/>
    <col min="14836" max="15081" width="9" style="1" customWidth="1"/>
    <col min="15082" max="15082" width="10" style="1" customWidth="1"/>
    <col min="15083" max="15083" width="13.375" style="1" customWidth="1"/>
    <col min="15084" max="15085" width="10.25" style="1" customWidth="1"/>
    <col min="15086" max="15086" width="8.875" style="1" customWidth="1"/>
    <col min="15087" max="15087" width="7.5" style="1" customWidth="1"/>
    <col min="15088" max="15088" width="7.375" style="1" customWidth="1"/>
    <col min="15089" max="15089" width="7.625" style="1" customWidth="1"/>
    <col min="15090" max="15090" width="8.25" style="1" customWidth="1"/>
    <col min="15091" max="15091" width="5.875" style="1" customWidth="1"/>
    <col min="15092" max="15337" width="9" style="1" customWidth="1"/>
    <col min="15338" max="15338" width="10" style="1" customWidth="1"/>
    <col min="15339" max="15339" width="13.375" style="1" customWidth="1"/>
    <col min="15340" max="15341" width="10.25" style="1" customWidth="1"/>
    <col min="15342" max="15342" width="8.875" style="1" customWidth="1"/>
    <col min="15343" max="15343" width="7.5" style="1" customWidth="1"/>
    <col min="15344" max="15344" width="7.375" style="1" customWidth="1"/>
    <col min="15345" max="15345" width="7.625" style="1" customWidth="1"/>
    <col min="15346" max="15346" width="8.25" style="1" customWidth="1"/>
    <col min="15347" max="15347" width="5.875" style="1" customWidth="1"/>
    <col min="15348" max="15593" width="9" style="1" customWidth="1"/>
    <col min="15594" max="15594" width="10" style="1" customWidth="1"/>
    <col min="15595" max="15595" width="13.375" style="1" customWidth="1"/>
    <col min="15596" max="15597" width="10.25" style="1" customWidth="1"/>
    <col min="15598" max="15598" width="8.875" style="1" customWidth="1"/>
    <col min="15599" max="15599" width="7.5" style="1" customWidth="1"/>
    <col min="15600" max="15600" width="7.375" style="1" customWidth="1"/>
    <col min="15601" max="15601" width="7.625" style="1" customWidth="1"/>
    <col min="15602" max="15602" width="8.25" style="1" customWidth="1"/>
    <col min="15603" max="15603" width="5.875" style="1" customWidth="1"/>
    <col min="15604" max="15849" width="9" style="1" customWidth="1"/>
    <col min="15850" max="15850" width="10" style="1" customWidth="1"/>
    <col min="15851" max="15851" width="13.375" style="1" customWidth="1"/>
    <col min="15852" max="15853" width="10.25" style="1" customWidth="1"/>
    <col min="15854" max="15854" width="8.875" style="1" customWidth="1"/>
    <col min="15855" max="15855" width="7.5" style="1" customWidth="1"/>
    <col min="15856" max="15856" width="7.375" style="1" customWidth="1"/>
    <col min="15857" max="15857" width="7.625" style="1" customWidth="1"/>
    <col min="15858" max="15858" width="8.25" style="1" customWidth="1"/>
    <col min="15859" max="15859" width="5.875" style="1" customWidth="1"/>
    <col min="15860" max="16105" width="9" style="1" customWidth="1"/>
    <col min="16106" max="16106" width="10" style="1" customWidth="1"/>
    <col min="16107" max="16107" width="13.375" style="1" customWidth="1"/>
    <col min="16108" max="16109" width="10.25" style="1" customWidth="1"/>
    <col min="16110" max="16110" width="8.875" style="1" customWidth="1"/>
    <col min="16111" max="16111" width="7.5" style="1" customWidth="1"/>
    <col min="16112" max="16112" width="7.375" style="1" customWidth="1"/>
    <col min="16113" max="16113" width="7.625" style="1" customWidth="1"/>
    <col min="16114" max="16114" width="8.25" style="1" customWidth="1"/>
    <col min="16115" max="16115" width="5.875" style="1" customWidth="1"/>
    <col min="16116" max="16384" width="9" style="1" customWidth="1"/>
  </cols>
  <sheetData>
    <row r="1" spans="1:3" ht="24.95" customHeight="1">
      <c r="A1" s="298" t="s">
        <v>132</v>
      </c>
      <c r="B1" s="298"/>
      <c r="C1" s="298"/>
    </row>
    <row r="2" spans="1:3" s="73" customFormat="1" ht="24.95" customHeight="1">
      <c r="A2" s="299" t="s">
        <v>208</v>
      </c>
      <c r="B2" s="387"/>
      <c r="C2" s="60" t="s">
        <v>127</v>
      </c>
    </row>
    <row r="3" spans="1:3" ht="24.95" customHeight="1">
      <c r="A3" s="158" t="s">
        <v>55</v>
      </c>
      <c r="B3" s="388" t="s">
        <v>232</v>
      </c>
      <c r="C3" s="287" t="s">
        <v>219</v>
      </c>
    </row>
    <row r="4" spans="1:3" ht="24.95" customHeight="1">
      <c r="A4" s="159" t="s">
        <v>267</v>
      </c>
      <c r="B4" s="284">
        <v>446</v>
      </c>
      <c r="C4" s="288">
        <v>5607</v>
      </c>
    </row>
    <row r="5" spans="1:3" ht="24.95" customHeight="1">
      <c r="A5" s="159">
        <v>19</v>
      </c>
      <c r="B5" s="284">
        <v>384</v>
      </c>
      <c r="C5" s="288">
        <v>5301</v>
      </c>
    </row>
    <row r="6" spans="1:3" ht="24.95" customHeight="1">
      <c r="A6" s="159">
        <v>20</v>
      </c>
      <c r="B6" s="284">
        <v>442</v>
      </c>
      <c r="C6" s="288">
        <v>5448</v>
      </c>
    </row>
    <row r="7" spans="1:3" ht="24.95" customHeight="1">
      <c r="A7" s="159">
        <v>21</v>
      </c>
      <c r="B7" s="284">
        <v>366</v>
      </c>
      <c r="C7" s="288">
        <v>5155</v>
      </c>
    </row>
    <row r="8" spans="1:3" ht="24.95" customHeight="1">
      <c r="A8" s="159">
        <v>22</v>
      </c>
      <c r="B8" s="284">
        <v>395</v>
      </c>
      <c r="C8" s="288">
        <v>4874</v>
      </c>
    </row>
    <row r="9" spans="1:3" ht="24.95" customHeight="1">
      <c r="A9" s="159">
        <v>23</v>
      </c>
      <c r="B9" s="284">
        <v>356</v>
      </c>
      <c r="C9" s="288">
        <v>4834</v>
      </c>
    </row>
    <row r="10" spans="1:3" ht="24.95" customHeight="1">
      <c r="A10" s="159">
        <v>24</v>
      </c>
      <c r="B10" s="332">
        <v>389</v>
      </c>
      <c r="C10" s="391">
        <v>4823</v>
      </c>
    </row>
    <row r="11" spans="1:3" ht="24.95" customHeight="1">
      <c r="A11" s="160">
        <v>25</v>
      </c>
      <c r="B11" s="234">
        <v>315</v>
      </c>
      <c r="C11" s="392">
        <v>4815</v>
      </c>
    </row>
    <row r="12" spans="1:3" s="73" customFormat="1" ht="24.95" customHeight="1">
      <c r="A12" s="306">
        <v>26</v>
      </c>
      <c r="B12" s="332">
        <v>372</v>
      </c>
      <c r="C12" s="393">
        <v>4799</v>
      </c>
    </row>
    <row r="13" spans="1:3" s="73" customFormat="1" ht="24.95" customHeight="1">
      <c r="A13" s="304">
        <v>27</v>
      </c>
      <c r="B13" s="389">
        <v>374</v>
      </c>
      <c r="C13" s="394">
        <v>4918</v>
      </c>
    </row>
    <row r="14" spans="1:3" s="73" customFormat="1" ht="24.95" customHeight="1">
      <c r="A14" s="311">
        <v>28</v>
      </c>
      <c r="B14" s="343">
        <v>400</v>
      </c>
      <c r="C14" s="395">
        <v>4718</v>
      </c>
    </row>
    <row r="15" spans="1:3" s="73" customFormat="1" ht="24.95" customHeight="1">
      <c r="A15" s="311">
        <v>29</v>
      </c>
      <c r="B15" s="343">
        <v>339</v>
      </c>
      <c r="C15" s="395">
        <v>4575</v>
      </c>
    </row>
    <row r="16" spans="1:3" s="73" customFormat="1" ht="24.95" customHeight="1">
      <c r="A16" s="311">
        <v>30</v>
      </c>
      <c r="B16" s="343">
        <v>337</v>
      </c>
      <c r="C16" s="395">
        <v>4323</v>
      </c>
    </row>
    <row r="17" spans="1:3" s="73" customFormat="1" ht="24.95" customHeight="1">
      <c r="A17" s="311" t="s">
        <v>167</v>
      </c>
      <c r="B17" s="343">
        <v>335</v>
      </c>
      <c r="C17" s="395">
        <v>4531</v>
      </c>
    </row>
    <row r="18" spans="1:3" s="73" customFormat="1" ht="24.95" customHeight="1">
      <c r="A18" s="160">
        <v>2</v>
      </c>
      <c r="B18" s="234">
        <v>278</v>
      </c>
      <c r="C18" s="392">
        <v>2463</v>
      </c>
    </row>
    <row r="19" spans="1:3" s="73" customFormat="1" ht="24.95" customHeight="1">
      <c r="A19" s="312">
        <v>3</v>
      </c>
      <c r="B19" s="344">
        <v>264</v>
      </c>
      <c r="C19" s="396">
        <v>3488</v>
      </c>
    </row>
    <row r="20" spans="1:3" s="73" customFormat="1" ht="24.95" customHeight="1">
      <c r="A20" s="312">
        <v>4</v>
      </c>
      <c r="B20" s="344">
        <v>245</v>
      </c>
      <c r="C20" s="396">
        <v>3568</v>
      </c>
    </row>
    <row r="21" spans="1:3" s="73" customFormat="1" ht="24.95" customHeight="1">
      <c r="A21" s="160">
        <v>5</v>
      </c>
      <c r="B21" s="332">
        <v>242</v>
      </c>
      <c r="C21" s="392">
        <v>4187</v>
      </c>
    </row>
    <row r="22" spans="1:3" s="266" customFormat="1" ht="24.95" customHeight="1">
      <c r="A22" s="386">
        <v>6</v>
      </c>
      <c r="B22" s="390">
        <v>213</v>
      </c>
      <c r="C22" s="397">
        <v>3487</v>
      </c>
    </row>
    <row r="23" spans="1:3" s="5" customFormat="1" ht="24.95" customHeight="1">
      <c r="A23" s="299"/>
      <c r="B23" s="315"/>
      <c r="C23" s="60" t="s">
        <v>303</v>
      </c>
    </row>
    <row r="24" spans="1:3" ht="15" customHeight="1">
      <c r="A24" s="296"/>
      <c r="B24" s="296"/>
      <c r="C24" s="296"/>
    </row>
    <row r="25" spans="1:3" ht="15" customHeight="1"/>
    <row r="26" spans="1:3" ht="15" customHeight="1"/>
    <row r="27" spans="1:3" ht="15" customHeight="1"/>
    <row r="28" spans="1:3" ht="15" customHeight="1"/>
    <row r="29" spans="1:3" ht="15" customHeight="1"/>
  </sheetData>
  <protectedRanges>
    <protectedRange sqref="C1:C11 A1:B12 A23:C24" name="範囲1"/>
    <protectedRange sqref="C12" name="範囲1_2"/>
    <protectedRange sqref="A13:B22" name="範囲1_3"/>
    <protectedRange sqref="C13:C22" name="範囲1_7_2"/>
  </protectedRanges>
  <mergeCells count="1">
    <mergeCell ref="A1:C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4-1</vt:lpstr>
      <vt:lpstr>4-2</vt:lpstr>
      <vt:lpstr>4-3</vt:lpstr>
      <vt:lpstr>4-4</vt:lpstr>
      <vt:lpstr>4-5</vt:lpstr>
      <vt:lpstr>4-6</vt:lpstr>
      <vt:lpstr xml:space="preserve">4-7 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河原　大樹</dc:creator>
  <cp:lastModifiedBy>安田　操</cp:lastModifiedBy>
  <cp:lastPrinted>2021-09-16T04:45:03Z</cp:lastPrinted>
  <dcterms:created xsi:type="dcterms:W3CDTF">2014-12-12T02:57:05Z</dcterms:created>
  <dcterms:modified xsi:type="dcterms:W3CDTF">2026-02-26T05:10:06Z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3.1.10.0</vt:lpwstr>
      <vt:lpwstr>3.1.3.0</vt:lpwstr>
      <vt:lpwstr>3.1.7.0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2026-02-26T05:10:06Z</vt:filetime>
  </property>
</Properties>
</file>