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3770" windowHeight="9660" tabRatio="893" activeTab="17"/>
  </bookViews>
  <sheets>
    <sheet name="8-1" sheetId="1" r:id="rId1"/>
    <sheet name="8-2" sheetId="19" r:id="rId2"/>
    <sheet name="8-3" sheetId="18" r:id="rId3"/>
    <sheet name="8-4" sheetId="17" r:id="rId4"/>
    <sheet name="8-5" sheetId="16" r:id="rId5"/>
    <sheet name="8-6" sheetId="15" r:id="rId6"/>
    <sheet name="8-7" sheetId="14" r:id="rId7"/>
    <sheet name="8-8" sheetId="13" r:id="rId8"/>
    <sheet name="8-9" sheetId="12" r:id="rId9"/>
    <sheet name="8-10" sheetId="11" r:id="rId10"/>
    <sheet name="8-11" sheetId="10" r:id="rId11"/>
    <sheet name="8-12" sheetId="9" r:id="rId12"/>
    <sheet name="8-13" sheetId="8" r:id="rId13"/>
    <sheet name="8-14" sheetId="20" r:id="rId14"/>
    <sheet name="8-15" sheetId="6" r:id="rId15"/>
    <sheet name="8-16" sheetId="5" r:id="rId16"/>
    <sheet name="8-17" sheetId="4" r:id="rId17"/>
    <sheet name="8-18" sheetId="3" r:id="rId18"/>
  </sheets>
  <definedNames>
    <definedName name="_xlnm.Print_Area" localSheetId="0">'8-1'!$A$1:$E$37</definedName>
    <definedName name="_xlnm.Print_Area" localSheetId="17">'8-18'!$A$1:$E$56</definedName>
    <definedName name="_xlnm.Print_Area" localSheetId="16">'8-17'!$A$1:$G$126</definedName>
    <definedName name="_xlnm.Print_Area" localSheetId="15">'8-16'!$A$1:$M$89</definedName>
    <definedName name="_xlnm.Print_Area" localSheetId="14">'8-15'!$A$1:$S$55</definedName>
    <definedName name="_xlnm.Print_Area" localSheetId="12">'8-13'!$A$1:$N$26</definedName>
    <definedName name="_xlnm.Print_Area" localSheetId="10">'8-11'!$A$1:$I$19</definedName>
    <definedName name="_xlnm.Print_Area" localSheetId="9">'8-10'!$A$1:$O$28</definedName>
    <definedName name="_xlnm.Print_Area" localSheetId="6">'8-7'!$A$1:$J$23</definedName>
    <definedName name="_xlnm.Print_Area" localSheetId="5">'8-6'!$A$1:$H$25</definedName>
    <definedName name="_xlnm.Print_Area" localSheetId="4">'8-5'!$A$1:$D$23</definedName>
    <definedName name="_xlnm.Print_Area" localSheetId="2">'8-3'!$A$1:$M$55</definedName>
    <definedName name="_xlnm.Print_Area" localSheetId="1">'8-2'!$A$1:$M$48</definedName>
    <definedName name="_xlnm.Print_Area" localSheetId="13">'8-14'!$A$1:$J$60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E28" authorId="0">
      <text>
        <r>
          <rPr>
            <b/>
            <sz val="9"/>
            <color indexed="81"/>
            <rFont val="MS P ゴシック"/>
          </rPr>
          <t xml:space="preserve"> 端数調整+0.1</t>
        </r>
      </text>
    </comment>
    <comment ref="C41" authorId="0">
      <text>
        <r>
          <rPr>
            <sz val="8"/>
            <color auto="1"/>
            <rFont val="ＭＳ ゴシック"/>
          </rPr>
          <t>端数整理△0.1</t>
        </r>
      </text>
    </comment>
    <comment ref="E37" authorId="0">
      <text>
        <r>
          <rPr>
            <b/>
            <sz val="9"/>
            <color indexed="81"/>
            <rFont val="MS P ゴシック"/>
          </rPr>
          <t xml:space="preserve"> 端数調整△0.1</t>
        </r>
      </text>
    </comment>
    <comment ref="E36" authorId="0">
      <text>
        <r>
          <rPr>
            <b/>
            <sz val="9"/>
            <color indexed="81"/>
            <rFont val="MS P ゴシック"/>
          </rPr>
          <t xml:space="preserve"> 端数調整△0.1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I29" authorId="0">
      <text>
        <r>
          <rPr>
            <b/>
            <sz val="9"/>
            <color indexed="81"/>
            <rFont val="MS P ゴシック"/>
          </rPr>
          <t>端数調整+0.1</t>
        </r>
      </text>
    </comment>
    <comment ref="H3" authorId="0">
      <text>
        <r>
          <rPr>
            <b/>
            <sz val="9"/>
            <color indexed="81"/>
            <rFont val="MS P ゴシック"/>
          </rPr>
          <t xml:space="preserve"> 決算の概要より</t>
        </r>
      </text>
    </comment>
    <comment ref="F3" authorId="0">
      <text>
        <r>
          <rPr>
            <b/>
            <sz val="9"/>
            <color indexed="81"/>
            <rFont val="MS P ゴシック"/>
          </rPr>
          <t xml:space="preserve"> 決算の概要より</t>
        </r>
      </text>
    </comment>
    <comment ref="G29" authorId="0">
      <text>
        <r>
          <rPr>
            <b/>
            <sz val="9"/>
            <color indexed="81"/>
            <rFont val="MS P ゴシック"/>
          </rPr>
          <t>端数調整+0.1</t>
        </r>
      </text>
    </comment>
    <comment ref="E29" authorId="0">
      <text>
        <r>
          <rPr>
            <b/>
            <sz val="9"/>
            <color indexed="81"/>
            <rFont val="MS P ゴシック"/>
          </rPr>
          <t xml:space="preserve">端数調整+0.1
</t>
        </r>
      </text>
    </comment>
    <comment ref="C6" authorId="0">
      <text>
        <r>
          <rPr>
            <sz val="8"/>
            <color auto="1"/>
            <rFont val="ＭＳ ゴシック"/>
          </rPr>
          <t>端数整理△0.1</t>
        </r>
      </text>
    </comment>
    <comment ref="D3" authorId="0">
      <text>
        <r>
          <rPr>
            <b/>
            <sz val="9"/>
            <color indexed="81"/>
            <rFont val="MS P ゴシック"/>
          </rPr>
          <t xml:space="preserve"> 決算の概要より</t>
        </r>
      </text>
    </comment>
    <comment ref="B3" authorId="0">
      <text>
        <r>
          <rPr>
            <sz val="8"/>
            <color auto="1"/>
            <rFont val="ＭＳ ゴシック"/>
          </rPr>
          <t>決算の概要より</t>
        </r>
      </text>
    </comment>
    <comment ref="C54" authorId="0">
      <text>
        <r>
          <rPr>
            <sz val="8"/>
            <color auto="1"/>
            <rFont val="ＭＳ ゴシック"/>
          </rPr>
          <t>端数整理+0.1</t>
        </r>
      </text>
    </comment>
    <comment ref="J3" authorId="0">
      <text>
        <r>
          <rPr>
            <b/>
            <sz val="9"/>
            <color indexed="81"/>
            <rFont val="MS P ゴシック"/>
          </rPr>
          <t xml:space="preserve"> 決算の概要より</t>
        </r>
      </text>
    </comment>
    <comment ref="K29" authorId="0">
      <text>
        <r>
          <rPr>
            <b/>
            <sz val="9"/>
            <color indexed="81"/>
            <rFont val="MS P ゴシック"/>
          </rPr>
          <t>端数調整+0.1</t>
        </r>
      </text>
    </comment>
    <comment ref="L3" authorId="0">
      <text>
        <r>
          <rPr>
            <b/>
            <sz val="9"/>
            <color indexed="81"/>
            <rFont val="MS P ゴシック"/>
          </rPr>
          <t xml:space="preserve"> 決算の概要より</t>
        </r>
      </text>
    </comment>
    <comment ref="M29" authorId="0">
      <text>
        <r>
          <rPr>
            <b/>
            <sz val="9"/>
            <color indexed="81"/>
            <rFont val="MS P ゴシック"/>
          </rPr>
          <t>端数調整▲0.1</t>
        </r>
      </text>
    </comment>
    <comment ref="N3" authorId="0">
      <text>
        <r>
          <rPr>
            <b/>
            <sz val="9"/>
            <color indexed="81"/>
            <rFont val="MS P ゴシック"/>
          </rPr>
          <t xml:space="preserve"> 決算の概要より</t>
        </r>
      </text>
    </comment>
    <comment ref="O29" authorId="0">
      <text>
        <r>
          <rPr>
            <b/>
            <sz val="9"/>
            <color indexed="81"/>
            <rFont val="MS P ゴシック"/>
          </rPr>
          <t>端数調整▲0.1</t>
        </r>
      </text>
    </comment>
  </commentList>
</comments>
</file>

<file path=xl/comments3.xml><?xml version="1.0" encoding="utf-8"?>
<comments xmlns="http://schemas.openxmlformats.org/spreadsheetml/2006/main">
  <authors>
    <author>松井  るみ</author>
  </authors>
  <commentList>
    <comment ref="I16" authorId="0">
      <text>
        <r>
          <rPr>
            <b/>
            <sz val="12"/>
            <color indexed="81"/>
            <rFont val="MS P ゴシック"/>
          </rPr>
          <t>左に寄せてください</t>
        </r>
      </text>
    </comment>
    <comment ref="I17" authorId="0">
      <text>
        <r>
          <rPr>
            <b/>
            <sz val="12"/>
            <color indexed="81"/>
            <rFont val="MS P ゴシック"/>
          </rPr>
          <t>左に寄せてください</t>
        </r>
        <r>
          <rPr>
            <sz val="9"/>
            <color indexed="81"/>
            <rFont val="MS P ゴシック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谷　晃次郎</author>
  </authors>
  <commentList>
    <comment ref="H18" authorId="0">
      <text>
        <r>
          <rPr>
            <b/>
            <sz val="9"/>
            <color indexed="81"/>
            <rFont val="MS P ゴシック"/>
          </rPr>
          <t>修正</t>
        </r>
      </text>
    </comment>
    <comment ref="H7" authorId="0">
      <text>
        <r>
          <rPr>
            <b/>
            <sz val="9"/>
            <color indexed="81"/>
            <rFont val="MS P ゴシック"/>
          </rPr>
          <t>修正</t>
        </r>
      </text>
    </comment>
  </commentList>
</comments>
</file>

<file path=xl/comments5.xml><?xml version="1.0" encoding="utf-8"?>
<comments xmlns="http://schemas.openxmlformats.org/spreadsheetml/2006/main">
  <authors>
    <author>三宅  美絵</author>
  </authors>
  <commentList>
    <comment ref="F49" authorId="0">
      <text>
        <r>
          <rPr>
            <sz val="9"/>
            <color indexed="81"/>
            <rFont val="MS P ゴシック"/>
          </rPr>
          <t>26,959世帯（R6.3.31現在）</t>
        </r>
      </text>
    </comment>
    <comment ref="G49" authorId="0">
      <text>
        <r>
          <rPr>
            <sz val="9"/>
            <color indexed="81"/>
            <rFont val="MS P ゴシック"/>
          </rPr>
          <t>人口54,626人（R6.3.31現在）</t>
        </r>
      </text>
    </comment>
    <comment ref="I51" authorId="0">
      <text>
        <r>
          <rPr>
            <sz val="8"/>
            <color auto="1"/>
            <rFont val="ＭＳ ゴシック"/>
          </rPr>
          <t xml:space="preserve">26,927世帯（R7.3.31現在)
</t>
        </r>
      </text>
    </comment>
    <comment ref="J51" authorId="0">
      <text>
        <r>
          <rPr>
            <sz val="8"/>
            <color auto="1"/>
            <rFont val="ＭＳ ゴシック"/>
          </rPr>
          <t xml:space="preserve">人口53,731人（R7.3.31現在）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<sst xmlns="http://schemas.openxmlformats.org/spreadsheetml/2006/main" xmlns:r="http://schemas.openxmlformats.org/officeDocument/2006/relationships" count="406" uniqueCount="406">
  <si>
    <t xml:space="preserve"> 個人分</t>
  </si>
  <si>
    <t xml:space="preserve">令和３年度 </t>
    <rPh sb="0" eb="2">
      <t>レイワ</t>
    </rPh>
    <phoneticPr fontId="2"/>
  </si>
  <si>
    <t>消防費</t>
  </si>
  <si>
    <t>固定資産税</t>
    <rPh sb="0" eb="2">
      <t>コテイ</t>
    </rPh>
    <rPh sb="2" eb="5">
      <t>シサンゼイ</t>
    </rPh>
    <phoneticPr fontId="2"/>
  </si>
  <si>
    <t>【Ⅱ 分野別統計】　　8-1  　市職員数</t>
    <rPh sb="17" eb="18">
      <t>シ</t>
    </rPh>
    <rPh sb="18" eb="20">
      <t>ショクイン</t>
    </rPh>
    <rPh sb="20" eb="21">
      <t>スウ</t>
    </rPh>
    <phoneticPr fontId="2"/>
  </si>
  <si>
    <t xml:space="preserve">   無形固定資産 </t>
  </si>
  <si>
    <t>令和５年度</t>
    <rPh sb="0" eb="2">
      <t>レイワ</t>
    </rPh>
    <rPh sb="3" eb="5">
      <t>ネンド</t>
    </rPh>
    <phoneticPr fontId="2"/>
  </si>
  <si>
    <t>一般行政</t>
    <rPh sb="0" eb="2">
      <t>イッパン</t>
    </rPh>
    <rPh sb="2" eb="4">
      <t>ギョウセイ</t>
    </rPh>
    <phoneticPr fontId="2"/>
  </si>
  <si>
    <t xml:space="preserve">女 </t>
  </si>
  <si>
    <t>　他会計借入金</t>
    <rPh sb="1" eb="2">
      <t>タ</t>
    </rPh>
    <rPh sb="2" eb="4">
      <t>カイケイ</t>
    </rPh>
    <rPh sb="4" eb="7">
      <t>カリイレキン</t>
    </rPh>
    <phoneticPr fontId="2"/>
  </si>
  <si>
    <t xml:space="preserve">宅　地 </t>
  </si>
  <si>
    <t xml:space="preserve">雑種地 </t>
  </si>
  <si>
    <t xml:space="preserve"> 　企業債</t>
    <rPh sb="2" eb="4">
      <t>キギョウ</t>
    </rPh>
    <rPh sb="4" eb="5">
      <t>サイ</t>
    </rPh>
    <phoneticPr fontId="2"/>
  </si>
  <si>
    <t>特別行政</t>
    <rPh sb="0" eb="2">
      <t>トクベツ</t>
    </rPh>
    <rPh sb="2" eb="4">
      <t>ギョウセイ</t>
    </rPh>
    <phoneticPr fontId="2"/>
  </si>
  <si>
    <t>　　その他</t>
    <rPh sb="4" eb="5">
      <t>ホカ</t>
    </rPh>
    <phoneticPr fontId="2"/>
  </si>
  <si>
    <t xml:space="preserve">  滞納繰越 </t>
  </si>
  <si>
    <t>（歳出）</t>
  </si>
  <si>
    <t>【Ⅱ 分野別統計】　　8-8  　上水道事業会計貸借対照表</t>
    <rPh sb="17" eb="20">
      <t>ジョウスイドウ</t>
    </rPh>
    <rPh sb="20" eb="22">
      <t>ジギョウ</t>
    </rPh>
    <rPh sb="22" eb="24">
      <t>カイケイ</t>
    </rPh>
    <rPh sb="24" eb="26">
      <t>タイシャク</t>
    </rPh>
    <rPh sb="26" eb="29">
      <t>タイショウヒョウ</t>
    </rPh>
    <phoneticPr fontId="2"/>
  </si>
  <si>
    <t xml:space="preserve"> 　自己資本金</t>
  </si>
  <si>
    <t>　　水道</t>
    <rPh sb="2" eb="4">
      <t>スイドウ</t>
    </rPh>
    <phoneticPr fontId="2"/>
  </si>
  <si>
    <t>営業外収益</t>
  </si>
  <si>
    <t xml:space="preserve">評価総地積 </t>
  </si>
  <si>
    <t xml:space="preserve">評価の総額 </t>
  </si>
  <si>
    <t xml:space="preserve"> 　寄付金</t>
  </si>
  <si>
    <t>木造以外</t>
  </si>
  <si>
    <t>　　教育</t>
    <rPh sb="2" eb="4">
      <t>キョウイク</t>
    </rPh>
    <phoneticPr fontId="2"/>
  </si>
  <si>
    <t>所得割</t>
  </si>
  <si>
    <t>公債費</t>
  </si>
  <si>
    <t xml:space="preserve"> 　県支出金</t>
  </si>
  <si>
    <t>経常利益</t>
  </si>
  <si>
    <t>家屋総数</t>
    <rPh sb="2" eb="4">
      <t>ソウスウ</t>
    </rPh>
    <phoneticPr fontId="2"/>
  </si>
  <si>
    <t xml:space="preserve"> 繰延収益</t>
    <rPh sb="1" eb="2">
      <t>ク</t>
    </rPh>
    <rPh sb="2" eb="3">
      <t>ノ</t>
    </rPh>
    <rPh sb="3" eb="5">
      <t>シュウエキ</t>
    </rPh>
    <phoneticPr fontId="2"/>
  </si>
  <si>
    <t xml:space="preserve"> </t>
  </si>
  <si>
    <t xml:space="preserve">男 </t>
  </si>
  <si>
    <t>　引当金</t>
    <rPh sb="1" eb="3">
      <t>ヒキアテ</t>
    </rPh>
    <rPh sb="3" eb="4">
      <t>キン</t>
    </rPh>
    <phoneticPr fontId="2"/>
  </si>
  <si>
    <t>公営企業等</t>
    <rPh sb="0" eb="2">
      <t>コウエイ</t>
    </rPh>
    <rPh sb="2" eb="4">
      <t>キギョウ</t>
    </rPh>
    <rPh sb="4" eb="5">
      <t>トウ</t>
    </rPh>
    <phoneticPr fontId="2"/>
  </si>
  <si>
    <t>【Ⅱ 分野別統計】　　8-14　市税の負担額（現年度分）</t>
    <rPh sb="16" eb="17">
      <t>シ</t>
    </rPh>
    <rPh sb="17" eb="18">
      <t>ゼイ</t>
    </rPh>
    <rPh sb="19" eb="21">
      <t>フタン</t>
    </rPh>
    <rPh sb="21" eb="22">
      <t>ガク</t>
    </rPh>
    <rPh sb="23" eb="24">
      <t>ゲン</t>
    </rPh>
    <rPh sb="24" eb="26">
      <t>ネンド</t>
    </rPh>
    <rPh sb="26" eb="27">
      <t>ブン</t>
    </rPh>
    <phoneticPr fontId="2"/>
  </si>
  <si>
    <t>【Ⅱ 分野別統計】　　8-12  　市民病院事業会計貸借対照表</t>
    <rPh sb="18" eb="20">
      <t>シミン</t>
    </rPh>
    <rPh sb="20" eb="22">
      <t>ビョウイン</t>
    </rPh>
    <rPh sb="22" eb="24">
      <t>ジギョウ</t>
    </rPh>
    <rPh sb="24" eb="26">
      <t>カイケイ</t>
    </rPh>
    <rPh sb="26" eb="28">
      <t>タイシャク</t>
    </rPh>
    <rPh sb="28" eb="31">
      <t>タイショウヒョウ</t>
    </rPh>
    <phoneticPr fontId="2"/>
  </si>
  <si>
    <t>市税</t>
  </si>
  <si>
    <t>市民１人
当たり
負担額</t>
    <rPh sb="9" eb="11">
      <t>フタン</t>
    </rPh>
    <rPh sb="11" eb="12">
      <t>ガク</t>
    </rPh>
    <phoneticPr fontId="2"/>
  </si>
  <si>
    <t>地方交付税</t>
  </si>
  <si>
    <t>1世帯
当たり
負担額</t>
    <rPh sb="8" eb="10">
      <t>フタン</t>
    </rPh>
    <rPh sb="10" eb="11">
      <t>ガク</t>
    </rPh>
    <phoneticPr fontId="2"/>
  </si>
  <si>
    <t xml:space="preserve">法人 </t>
  </si>
  <si>
    <t xml:space="preserve">令和５年度 </t>
    <rPh sb="0" eb="2">
      <t>レイワ</t>
    </rPh>
    <phoneticPr fontId="2"/>
  </si>
  <si>
    <t>令和５年</t>
    <rPh sb="0" eb="2">
      <t>レイワ</t>
    </rPh>
    <rPh sb="3" eb="4">
      <t>ネン</t>
    </rPh>
    <phoneticPr fontId="2"/>
  </si>
  <si>
    <t xml:space="preserve">田 </t>
  </si>
  <si>
    <t>　　消防</t>
    <rPh sb="2" eb="4">
      <t>ショウボウ</t>
    </rPh>
    <phoneticPr fontId="2"/>
  </si>
  <si>
    <t xml:space="preserve">財政力指数（平均） </t>
  </si>
  <si>
    <t>区分</t>
    <rPh sb="0" eb="2">
      <t>クブン</t>
    </rPh>
    <phoneticPr fontId="2"/>
  </si>
  <si>
    <t xml:space="preserve">（円） </t>
  </si>
  <si>
    <t xml:space="preserve">営業費用 </t>
  </si>
  <si>
    <t xml:space="preserve"> 　引当金</t>
  </si>
  <si>
    <t>資料：税務課「固定資産概要調書」</t>
  </si>
  <si>
    <t xml:space="preserve">住宅地区 </t>
  </si>
  <si>
    <t>市債</t>
  </si>
  <si>
    <t>　一時借入金</t>
    <rPh sb="1" eb="3">
      <t>イチジ</t>
    </rPh>
    <rPh sb="3" eb="5">
      <t>カリイ</t>
    </rPh>
    <rPh sb="5" eb="6">
      <t>カネ</t>
    </rPh>
    <phoneticPr fontId="2"/>
  </si>
  <si>
    <t>医業費用</t>
  </si>
  <si>
    <t>（歳出総額）</t>
    <rPh sb="3" eb="5">
      <t>ソウガク</t>
    </rPh>
    <phoneticPr fontId="2"/>
  </si>
  <si>
    <t>　　下水道</t>
    <rPh sb="2" eb="5">
      <t>ゲスイドウ</t>
    </rPh>
    <phoneticPr fontId="2"/>
  </si>
  <si>
    <t xml:space="preserve">     滞納繰越 </t>
  </si>
  <si>
    <t>棟数</t>
  </si>
  <si>
    <t xml:space="preserve">平成29年度 </t>
  </si>
  <si>
    <t xml:space="preserve">池　沼 </t>
  </si>
  <si>
    <t>資料：人事課</t>
    <rPh sb="0" eb="2">
      <t>シリョウ</t>
    </rPh>
    <rPh sb="3" eb="6">
      <t>ジンジカ</t>
    </rPh>
    <phoneticPr fontId="2"/>
  </si>
  <si>
    <t>資料：財政課</t>
    <rPh sb="3" eb="5">
      <t>ザイセイ</t>
    </rPh>
    <rPh sb="5" eb="6">
      <t>カ</t>
    </rPh>
    <phoneticPr fontId="2"/>
  </si>
  <si>
    <t>-</t>
  </si>
  <si>
    <t xml:space="preserve">個人 </t>
  </si>
  <si>
    <t xml:space="preserve">原　野 </t>
  </si>
  <si>
    <t xml:space="preserve">貸方 </t>
    <rPh sb="1" eb="2">
      <t>カタ</t>
    </rPh>
    <phoneticPr fontId="2"/>
  </si>
  <si>
    <t xml:space="preserve">  現年度</t>
  </si>
  <si>
    <t>　未収金</t>
  </si>
  <si>
    <t>年度</t>
    <rPh sb="0" eb="2">
      <t>ネンド</t>
    </rPh>
    <phoneticPr fontId="2"/>
  </si>
  <si>
    <t xml:space="preserve">評価額 </t>
  </si>
  <si>
    <t>【Ⅱ 分野別統計】　　8-15　市税収納状況</t>
    <rPh sb="16" eb="17">
      <t>シ</t>
    </rPh>
    <rPh sb="17" eb="18">
      <t>ゼイ</t>
    </rPh>
    <rPh sb="18" eb="20">
      <t>シュウノウ</t>
    </rPh>
    <rPh sb="20" eb="22">
      <t>ジョウキョウ</t>
    </rPh>
    <phoneticPr fontId="2"/>
  </si>
  <si>
    <t xml:space="preserve">のみ </t>
  </si>
  <si>
    <t>資料：税務課</t>
    <rPh sb="0" eb="2">
      <t>シリョウ</t>
    </rPh>
    <rPh sb="3" eb="6">
      <t>ゼイムカ</t>
    </rPh>
    <phoneticPr fontId="2"/>
  </si>
  <si>
    <t>令和元年</t>
    <rPh sb="0" eb="2">
      <t>レイワ</t>
    </rPh>
    <rPh sb="2" eb="4">
      <t>ガンネン</t>
    </rPh>
    <phoneticPr fontId="2"/>
  </si>
  <si>
    <t xml:space="preserve">工業地区 </t>
  </si>
  <si>
    <t xml:space="preserve">金額 </t>
  </si>
  <si>
    <t xml:space="preserve"> 　企業債</t>
    <rPh sb="2" eb="5">
      <t>キギョウサイ</t>
    </rPh>
    <phoneticPr fontId="2"/>
  </si>
  <si>
    <t>総数 （人）　</t>
  </si>
  <si>
    <t>－</t>
  </si>
  <si>
    <t xml:space="preserve">（千円） </t>
  </si>
  <si>
    <t>鉱産税</t>
  </si>
  <si>
    <t xml:space="preserve"> 　貯蔵品</t>
  </si>
  <si>
    <t>　長期前受金</t>
    <rPh sb="1" eb="3">
      <t>チョウキ</t>
    </rPh>
    <rPh sb="3" eb="5">
      <t>マエウケ</t>
    </rPh>
    <rPh sb="5" eb="6">
      <t>キン</t>
    </rPh>
    <phoneticPr fontId="2"/>
  </si>
  <si>
    <t>（各年度3月31日現在）</t>
  </si>
  <si>
    <t xml:space="preserve">     現年度</t>
  </si>
  <si>
    <r>
      <t>（ｍ</t>
    </r>
    <r>
      <rPr>
        <vertAlign val="superscript"/>
        <sz val="10"/>
        <color auto="1"/>
        <rFont val="ＭＳ Ｐゴシック"/>
      </rPr>
      <t>2</t>
    </r>
    <r>
      <rPr>
        <sz val="10"/>
        <color auto="1"/>
        <rFont val="ＭＳ Ｐゴシック"/>
      </rPr>
      <t xml:space="preserve">） </t>
    </r>
  </si>
  <si>
    <t>教育費</t>
  </si>
  <si>
    <t>【Ⅱ 分野別統計】　　8-13　　納税義務者数</t>
  </si>
  <si>
    <t>【Ⅱ 分野別統計】　　8-9  　下水道事業会計の損益</t>
    <rPh sb="17" eb="20">
      <t>ゲスイドウ</t>
    </rPh>
    <rPh sb="20" eb="22">
      <t>ジギョウ</t>
    </rPh>
    <rPh sb="22" eb="24">
      <t>カイケイ</t>
    </rPh>
    <rPh sb="25" eb="27">
      <t>ソンエキ</t>
    </rPh>
    <phoneticPr fontId="2"/>
  </si>
  <si>
    <t>平成27年度</t>
    <rPh sb="0" eb="2">
      <t>ヘイセイ</t>
    </rPh>
    <rPh sb="4" eb="6">
      <t>ネンド</t>
    </rPh>
    <phoneticPr fontId="2"/>
  </si>
  <si>
    <t xml:space="preserve">（総数） </t>
  </si>
  <si>
    <t xml:space="preserve">商業地区 </t>
  </si>
  <si>
    <t>総数</t>
  </si>
  <si>
    <t>諸支出金</t>
  </si>
  <si>
    <t xml:space="preserve">村落地区 </t>
  </si>
  <si>
    <t>行政</t>
    <rPh sb="0" eb="2">
      <t>ギョウセイ</t>
    </rPh>
    <phoneticPr fontId="2"/>
  </si>
  <si>
    <t xml:space="preserve">令和２年度 </t>
    <rPh sb="0" eb="2">
      <t>レイワ</t>
    </rPh>
    <phoneticPr fontId="2"/>
  </si>
  <si>
    <t xml:space="preserve">観光地区 </t>
  </si>
  <si>
    <t>土地</t>
    <rPh sb="0" eb="2">
      <t>トチ</t>
    </rPh>
    <phoneticPr fontId="2"/>
  </si>
  <si>
    <t>地方譲与税</t>
  </si>
  <si>
    <t xml:space="preserve"> 　地方特例交付金</t>
  </si>
  <si>
    <t>（単位：千円、％）　</t>
  </si>
  <si>
    <t>流動負債</t>
  </si>
  <si>
    <t xml:space="preserve"> 法人分</t>
  </si>
  <si>
    <t>営業収益</t>
  </si>
  <si>
    <t>※</t>
  </si>
  <si>
    <t xml:space="preserve">   有形固定資産 </t>
  </si>
  <si>
    <t xml:space="preserve">調定額 </t>
  </si>
  <si>
    <t>諸収入</t>
  </si>
  <si>
    <t>　企業債</t>
    <rPh sb="1" eb="3">
      <t>キギョウ</t>
    </rPh>
    <rPh sb="3" eb="4">
      <t>サイ</t>
    </rPh>
    <phoneticPr fontId="2"/>
  </si>
  <si>
    <t xml:space="preserve">収納率 </t>
  </si>
  <si>
    <t>国庫支出金</t>
  </si>
  <si>
    <t xml:space="preserve">畑 </t>
  </si>
  <si>
    <t xml:space="preserve">鉱泉地 </t>
  </si>
  <si>
    <t>繰延勘定</t>
    <rPh sb="0" eb="2">
      <t>クリノベ</t>
    </rPh>
    <rPh sb="2" eb="4">
      <t>カンジョウ</t>
    </rPh>
    <phoneticPr fontId="2"/>
  </si>
  <si>
    <t>医業外費用</t>
  </si>
  <si>
    <t xml:space="preserve">山　林 </t>
  </si>
  <si>
    <t>※令和７年３月31日では１億円減らすこと。（玉野街づくり(株)分）</t>
    <rPh sb="1" eb="3">
      <t>レイワ</t>
    </rPh>
    <rPh sb="4" eb="5">
      <t>ネン</t>
    </rPh>
    <rPh sb="6" eb="7">
      <t>ガツ</t>
    </rPh>
    <rPh sb="9" eb="10">
      <t>ヒ</t>
    </rPh>
    <rPh sb="13" eb="15">
      <t>オクエン</t>
    </rPh>
    <rPh sb="15" eb="16">
      <t>ヘ</t>
    </rPh>
    <rPh sb="31" eb="32">
      <t>ブン</t>
    </rPh>
    <phoneticPr fontId="2"/>
  </si>
  <si>
    <t>【Ⅱ 分野別統計】　　8-11  　市民病院事業会計の損益</t>
    <rPh sb="18" eb="19">
      <t>シ</t>
    </rPh>
    <rPh sb="19" eb="20">
      <t>ミン</t>
    </rPh>
    <rPh sb="20" eb="22">
      <t>ビョウイン</t>
    </rPh>
    <rPh sb="22" eb="24">
      <t>ジギョウ</t>
    </rPh>
    <rPh sb="24" eb="26">
      <t>カイケイ</t>
    </rPh>
    <rPh sb="27" eb="29">
      <t>ソンエキ</t>
    </rPh>
    <phoneticPr fontId="2"/>
  </si>
  <si>
    <t>平成18年度</t>
    <rPh sb="0" eb="2">
      <t>ヘイセイ</t>
    </rPh>
    <rPh sb="4" eb="6">
      <t>ネンド</t>
    </rPh>
    <phoneticPr fontId="2"/>
  </si>
  <si>
    <t xml:space="preserve"> 　投資及び出資金</t>
  </si>
  <si>
    <t xml:space="preserve">借方 </t>
  </si>
  <si>
    <t xml:space="preserve"> 固定資産</t>
  </si>
  <si>
    <t>医業外収益</t>
  </si>
  <si>
    <t>平成25年度</t>
    <rPh sb="0" eb="2">
      <t>ヘイセイ</t>
    </rPh>
    <rPh sb="4" eb="6">
      <t>ネンド</t>
    </rPh>
    <phoneticPr fontId="2"/>
  </si>
  <si>
    <t>剰余金</t>
    <rPh sb="0" eb="2">
      <t>ジョウヨ</t>
    </rPh>
    <rPh sb="2" eb="3">
      <t>カネ</t>
    </rPh>
    <phoneticPr fontId="2"/>
  </si>
  <si>
    <t>【Ⅱ 分野別統計】　　8-2　　一般会計決算状況</t>
    <rPh sb="16" eb="18">
      <t>イッパン</t>
    </rPh>
    <rPh sb="18" eb="20">
      <t>カイケイ</t>
    </rPh>
    <rPh sb="20" eb="22">
      <t>ケッサン</t>
    </rPh>
    <rPh sb="22" eb="24">
      <t>ジョウキョウ</t>
    </rPh>
    <phoneticPr fontId="2"/>
  </si>
  <si>
    <t>繰越金</t>
  </si>
  <si>
    <t xml:space="preserve">収納額 </t>
  </si>
  <si>
    <t xml:space="preserve"> 交・納付金 </t>
  </si>
  <si>
    <t>軽自動車税</t>
  </si>
  <si>
    <t xml:space="preserve">家屋 </t>
  </si>
  <si>
    <t xml:space="preserve"> 　未払金・未払費用</t>
    <rPh sb="6" eb="8">
      <t>ミバラ</t>
    </rPh>
    <rPh sb="8" eb="10">
      <t>ヒヨウ</t>
    </rPh>
    <phoneticPr fontId="2"/>
  </si>
  <si>
    <t>市民税</t>
  </si>
  <si>
    <t>市たばこ税</t>
  </si>
  <si>
    <t xml:space="preserve"> 　引当金</t>
    <rPh sb="2" eb="5">
      <t>ヒキアテキン</t>
    </rPh>
    <phoneticPr fontId="2"/>
  </si>
  <si>
    <t>特別土地保有税</t>
  </si>
  <si>
    <t>入湯税</t>
  </si>
  <si>
    <t>総　数</t>
    <rPh sb="0" eb="1">
      <t>ソウ</t>
    </rPh>
    <rPh sb="2" eb="3">
      <t>スウ</t>
    </rPh>
    <phoneticPr fontId="2"/>
  </si>
  <si>
    <t>都市計画税</t>
  </si>
  <si>
    <t>利子割交付金</t>
  </si>
  <si>
    <t xml:space="preserve">決算額 </t>
  </si>
  <si>
    <t>労働費</t>
  </si>
  <si>
    <t>資料：税務課「固定資産概要調書」</t>
    <rPh sb="0" eb="2">
      <t>シリョウ</t>
    </rPh>
    <rPh sb="3" eb="6">
      <t>ゼイムカ</t>
    </rPh>
    <phoneticPr fontId="2"/>
  </si>
  <si>
    <t>前年度　土地</t>
    <rPh sb="0" eb="3">
      <t>ゼンネンド</t>
    </rPh>
    <rPh sb="4" eb="6">
      <t>トチ</t>
    </rPh>
    <phoneticPr fontId="2"/>
  </si>
  <si>
    <t>固定資産税</t>
  </si>
  <si>
    <t>家屋</t>
    <rPh sb="0" eb="2">
      <t>カオク</t>
    </rPh>
    <phoneticPr fontId="2"/>
  </si>
  <si>
    <t xml:space="preserve">   特別地方消費税交付金 </t>
  </si>
  <si>
    <t xml:space="preserve"> 　物件費</t>
  </si>
  <si>
    <t>（各年度3月31日現在）</t>
    <rPh sb="1" eb="3">
      <t>カクネン</t>
    </rPh>
    <rPh sb="3" eb="4">
      <t>ド</t>
    </rPh>
    <rPh sb="5" eb="6">
      <t>ガツ</t>
    </rPh>
    <rPh sb="9" eb="11">
      <t>ゲンザイ</t>
    </rPh>
    <phoneticPr fontId="2"/>
  </si>
  <si>
    <t xml:space="preserve"> 繰延収益</t>
    <rPh sb="1" eb="3">
      <t>クリノベ</t>
    </rPh>
    <rPh sb="3" eb="5">
      <t>シュウエキ</t>
    </rPh>
    <phoneticPr fontId="2"/>
  </si>
  <si>
    <t xml:space="preserve"> 　積立金</t>
  </si>
  <si>
    <t>予備費</t>
  </si>
  <si>
    <t>（総額）</t>
  </si>
  <si>
    <t xml:space="preserve">総数 </t>
  </si>
  <si>
    <t>（単位：人）　　　　　　　　　　　　　　　　　　　　　　　　　　　　　　　　　　　　　　　　　　　</t>
  </si>
  <si>
    <t>軽自動車税</t>
    <rPh sb="0" eb="4">
      <t>ケイジドウシャ</t>
    </rPh>
    <rPh sb="4" eb="5">
      <t>ゼイ</t>
    </rPh>
    <phoneticPr fontId="2"/>
  </si>
  <si>
    <t>平成26年度</t>
    <rPh sb="0" eb="2">
      <t>ヘイセイ</t>
    </rPh>
    <rPh sb="4" eb="6">
      <t>ネンド</t>
    </rPh>
    <phoneticPr fontId="2"/>
  </si>
  <si>
    <t xml:space="preserve">　有形固定資産 </t>
  </si>
  <si>
    <t>地方消費税交付金</t>
  </si>
  <si>
    <t>　利益剰余金</t>
    <rPh sb="1" eb="3">
      <t>リエキ</t>
    </rPh>
    <rPh sb="3" eb="6">
      <t>ジョウヨキン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</si>
  <si>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</si>
  <si>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法人分</t>
  </si>
  <si>
    <t>土地</t>
  </si>
  <si>
    <t xml:space="preserve">土地 </t>
  </si>
  <si>
    <t>資本金</t>
  </si>
  <si>
    <t xml:space="preserve">償却資産 </t>
  </si>
  <si>
    <t>資料：税務課</t>
  </si>
  <si>
    <t>　 株式等譲渡所得割交付金</t>
    <rPh sb="2" eb="4">
      <t>カブシキ</t>
    </rPh>
    <rPh sb="4" eb="5">
      <t>トウ</t>
    </rPh>
    <rPh sb="5" eb="7">
      <t>ジョウト</t>
    </rPh>
    <rPh sb="7" eb="9">
      <t>ショトク</t>
    </rPh>
    <rPh sb="9" eb="10">
      <t>ワリ</t>
    </rPh>
    <rPh sb="10" eb="13">
      <t>コウフキン</t>
    </rPh>
    <phoneticPr fontId="2"/>
  </si>
  <si>
    <t>※１　一般職の正規職員のうち、教育長、再任用短時間勤務職員を除いた職員数
※２　「公営企業等」のうち「その他」は、国民健康保険事業、介護保険事業、後期高齢者医療事業、競輪事業の各特別会計で人件費を負担している職員の人数</t>
    <rPh sb="3" eb="5">
      <t>イッパン</t>
    </rPh>
    <rPh sb="5" eb="6">
      <t>ショク</t>
    </rPh>
    <rPh sb="7" eb="9">
      <t>セイキ</t>
    </rPh>
    <rPh sb="9" eb="11">
      <t>ショクイン</t>
    </rPh>
    <rPh sb="15" eb="18">
      <t>キョウイクチョウ</t>
    </rPh>
    <rPh sb="19" eb="22">
      <t>サイニンヨウ</t>
    </rPh>
    <rPh sb="22" eb="25">
      <t>タンジカン</t>
    </rPh>
    <rPh sb="25" eb="27">
      <t>キンム</t>
    </rPh>
    <rPh sb="27" eb="29">
      <t>ショクイン</t>
    </rPh>
    <rPh sb="30" eb="31">
      <t>ノゾ</t>
    </rPh>
    <rPh sb="33" eb="36">
      <t>ショクインスウ</t>
    </rPh>
    <rPh sb="41" eb="43">
      <t>コウエイ</t>
    </rPh>
    <rPh sb="43" eb="45">
      <t>キギョウ</t>
    </rPh>
    <rPh sb="45" eb="46">
      <t>トウ</t>
    </rPh>
    <rPh sb="53" eb="54">
      <t>タ</t>
    </rPh>
    <rPh sb="57" eb="59">
      <t>コクミン</t>
    </rPh>
    <rPh sb="59" eb="61">
      <t>ケンコウ</t>
    </rPh>
    <rPh sb="61" eb="63">
      <t>ホケン</t>
    </rPh>
    <rPh sb="63" eb="65">
      <t>ジギョウ</t>
    </rPh>
    <rPh sb="66" eb="68">
      <t>カイゴ</t>
    </rPh>
    <rPh sb="68" eb="70">
      <t>ホケン</t>
    </rPh>
    <rPh sb="70" eb="72">
      <t>ジギョウ</t>
    </rPh>
    <rPh sb="73" eb="75">
      <t>コウキ</t>
    </rPh>
    <rPh sb="75" eb="78">
      <t>コウレイシャ</t>
    </rPh>
    <rPh sb="78" eb="80">
      <t>イリョウ</t>
    </rPh>
    <rPh sb="80" eb="82">
      <t>ジギョウ</t>
    </rPh>
    <rPh sb="83" eb="85">
      <t>ケイリン</t>
    </rPh>
    <rPh sb="85" eb="87">
      <t>ジギョウ</t>
    </rPh>
    <rPh sb="88" eb="89">
      <t>カク</t>
    </rPh>
    <rPh sb="89" eb="91">
      <t>トクベツ</t>
    </rPh>
    <rPh sb="91" eb="93">
      <t>カイケイ</t>
    </rPh>
    <rPh sb="94" eb="97">
      <t>ジンケンヒ</t>
    </rPh>
    <rPh sb="98" eb="100">
      <t>フタン</t>
    </rPh>
    <rPh sb="104" eb="106">
      <t>ショクイン</t>
    </rPh>
    <rPh sb="107" eb="109">
      <t>ニンズウ</t>
    </rPh>
    <phoneticPr fontId="2"/>
  </si>
  <si>
    <t>（歳出総額）</t>
    <rPh sb="1" eb="3">
      <t>サイシュツ</t>
    </rPh>
    <rPh sb="3" eb="5">
      <t>ソウガク</t>
    </rPh>
    <phoneticPr fontId="2"/>
  </si>
  <si>
    <t>県支出金</t>
  </si>
  <si>
    <t>（単位：千円）</t>
  </si>
  <si>
    <t>貸方</t>
  </si>
  <si>
    <t xml:space="preserve">　 その他の流動負債 </t>
  </si>
  <si>
    <t xml:space="preserve"> 流動負債</t>
  </si>
  <si>
    <t>（歳入）</t>
  </si>
  <si>
    <t>　リース債務</t>
    <rPh sb="4" eb="6">
      <t>サイム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</si>
  <si>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</si>
  <si>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勘定科目</t>
  </si>
  <si>
    <t>資料：病院事業管理課</t>
    <rPh sb="0" eb="2">
      <t>シリョウ</t>
    </rPh>
    <rPh sb="3" eb="5">
      <t>ビョウイン</t>
    </rPh>
    <rPh sb="5" eb="7">
      <t>ジギョウ</t>
    </rPh>
    <rPh sb="7" eb="10">
      <t>カンリカ</t>
    </rPh>
    <phoneticPr fontId="2"/>
  </si>
  <si>
    <t>固定負債</t>
    <rPh sb="0" eb="2">
      <t>コテイ</t>
    </rPh>
    <phoneticPr fontId="2"/>
  </si>
  <si>
    <t xml:space="preserve">平成28年度 </t>
  </si>
  <si>
    <t>令和４年</t>
    <rPh sb="0" eb="2">
      <t>レイワ</t>
    </rPh>
    <rPh sb="3" eb="4">
      <t>ネン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</si>
  <si>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</si>
  <si>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医業収益</t>
  </si>
  <si>
    <t>商工費</t>
  </si>
  <si>
    <t>医業利益</t>
  </si>
  <si>
    <t>当年度
経常利益</t>
  </si>
  <si>
    <r>
      <t xml:space="preserve">当年度純利益
</t>
    </r>
    <r>
      <rPr>
        <sz val="8"/>
        <color auto="1"/>
        <rFont val="ＭＳ Ｐゴシック"/>
      </rPr>
      <t>(△当年度純損失)</t>
    </r>
    <rPh sb="9" eb="12">
      <t>トウネンド</t>
    </rPh>
    <rPh sb="12" eb="15">
      <t>ジュンソンシツ</t>
    </rPh>
    <phoneticPr fontId="2"/>
  </si>
  <si>
    <t>特別損益</t>
  </si>
  <si>
    <t>当年度
純利益</t>
  </si>
  <si>
    <t>（単位：千円、％）　　　　　　　　　　</t>
  </si>
  <si>
    <t xml:space="preserve"> 固定負債</t>
  </si>
  <si>
    <t>　資本金</t>
    <rPh sb="1" eb="4">
      <t>シホンキン</t>
    </rPh>
    <phoneticPr fontId="2"/>
  </si>
  <si>
    <t>総務費</t>
  </si>
  <si>
    <t>　 法人事業税交付金</t>
    <rPh sb="2" eb="4">
      <t>ホウジン</t>
    </rPh>
    <rPh sb="4" eb="7">
      <t>ジギョウゼイ</t>
    </rPh>
    <rPh sb="7" eb="10">
      <t>コウフキン</t>
    </rPh>
    <phoneticPr fontId="2"/>
  </si>
  <si>
    <t>　 企業債</t>
    <rPh sb="2" eb="4">
      <t>キギョウ</t>
    </rPh>
    <rPh sb="4" eb="5">
      <t>サイ</t>
    </rPh>
    <phoneticPr fontId="2"/>
  </si>
  <si>
    <t xml:space="preserve"> 流動資産</t>
  </si>
  <si>
    <t>総床面積</t>
  </si>
  <si>
    <t xml:space="preserve"> 　未払金</t>
  </si>
  <si>
    <t xml:space="preserve">   投資 </t>
  </si>
  <si>
    <t xml:space="preserve"> 　現金預金</t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</si>
  <si>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</si>
  <si>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介護保険事業</t>
  </si>
  <si>
    <t>令和７年</t>
    <rPh sb="0" eb="2">
      <t>レイワ</t>
    </rPh>
    <rPh sb="3" eb="4">
      <t>ネン</t>
    </rPh>
    <phoneticPr fontId="2"/>
  </si>
  <si>
    <t xml:space="preserve"> 　未払費用</t>
  </si>
  <si>
    <t>繰延収益</t>
    <rPh sb="0" eb="2">
      <t>クリノベ</t>
    </rPh>
    <rPh sb="2" eb="4">
      <t>シュウエキ</t>
    </rPh>
    <phoneticPr fontId="2"/>
  </si>
  <si>
    <t>（単位：千円、％）</t>
  </si>
  <si>
    <r>
      <t xml:space="preserve">営業利益
</t>
    </r>
    <r>
      <rPr>
        <sz val="8"/>
        <color auto="1"/>
        <rFont val="ＭＳ Ｐゴシック"/>
      </rPr>
      <t>(△営業損失)</t>
    </r>
    <rPh sb="7" eb="9">
      <t>エイギョウ</t>
    </rPh>
    <rPh sb="9" eb="11">
      <t>ソンシツ</t>
    </rPh>
    <phoneticPr fontId="2"/>
  </si>
  <si>
    <t xml:space="preserve"> 　公債費</t>
  </si>
  <si>
    <t xml:space="preserve"> 　未収金</t>
  </si>
  <si>
    <t xml:space="preserve"> 　前受金</t>
  </si>
  <si>
    <t>　企業債</t>
    <rPh sb="1" eb="4">
      <t>キギョウサイ</t>
    </rPh>
    <phoneticPr fontId="2"/>
  </si>
  <si>
    <t xml:space="preserve">   有価証券</t>
    <rPh sb="3" eb="5">
      <t>ユウカ</t>
    </rPh>
    <rPh sb="5" eb="7">
      <t>ショウケン</t>
    </rPh>
    <phoneticPr fontId="2"/>
  </si>
  <si>
    <t>人口</t>
    <rPh sb="0" eb="2">
      <t>ジンコウ</t>
    </rPh>
    <phoneticPr fontId="2"/>
  </si>
  <si>
    <t xml:space="preserve"> 　国庫支出金</t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</si>
  <si>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2"/>
  </si>
  <si>
    <r>
      <t>（単位：m</t>
    </r>
    <r>
      <rPr>
        <vertAlign val="superscript"/>
        <sz val="10"/>
        <color auto="1"/>
        <rFont val="ＭＳ Ｐゴシック"/>
      </rPr>
      <t>2</t>
    </r>
    <r>
      <rPr>
        <sz val="10"/>
        <color auto="1"/>
        <rFont val="ＭＳ Ｐゴシック"/>
      </rPr>
      <t>、千円）</t>
    </r>
  </si>
  <si>
    <t xml:space="preserve">   短期貸付金</t>
    <rPh sb="3" eb="5">
      <t>タンキ</t>
    </rPh>
    <rPh sb="5" eb="7">
      <t>カシツケ</t>
    </rPh>
    <rPh sb="7" eb="8">
      <t>キン</t>
    </rPh>
    <phoneticPr fontId="2"/>
  </si>
  <si>
    <t xml:space="preserve"> 資本金</t>
  </si>
  <si>
    <t>市立玉野海洋博物館事業</t>
    <rPh sb="0" eb="2">
      <t>シリツ</t>
    </rPh>
    <rPh sb="2" eb="4">
      <t>タマノ</t>
    </rPh>
    <rPh sb="4" eb="6">
      <t>カイヨウ</t>
    </rPh>
    <rPh sb="6" eb="9">
      <t>ハクブツカン</t>
    </rPh>
    <rPh sb="9" eb="11">
      <t>ジギョウ</t>
    </rPh>
    <phoneticPr fontId="2"/>
  </si>
  <si>
    <t xml:space="preserve"> 　繰入金</t>
  </si>
  <si>
    <t>平成28年度</t>
  </si>
  <si>
    <t>土地埋立造成事業</t>
    <rPh sb="0" eb="2">
      <t>トチ</t>
    </rPh>
    <rPh sb="2" eb="4">
      <t>ウメタテ</t>
    </rPh>
    <rPh sb="4" eb="6">
      <t>ゾウセイ</t>
    </rPh>
    <rPh sb="6" eb="8">
      <t>ジギョウ</t>
    </rPh>
    <phoneticPr fontId="2"/>
  </si>
  <si>
    <t>※令和３年度の地方独立行政法人化により、令和２年度までのデータのみ掲載</t>
  </si>
  <si>
    <t xml:space="preserve"> 　前払金</t>
  </si>
  <si>
    <t xml:space="preserve"> 　借入資本金</t>
  </si>
  <si>
    <t xml:space="preserve"> 剰余金</t>
  </si>
  <si>
    <t>（単位：棟、千㎡、千円）</t>
    <rPh sb="6" eb="7">
      <t>セン</t>
    </rPh>
    <phoneticPr fontId="2"/>
  </si>
  <si>
    <t xml:space="preserve"> 　資本剰余金</t>
  </si>
  <si>
    <t>小数点以下は四捨五入している。</t>
  </si>
  <si>
    <t>【Ⅱ 分野別統計】　　8-4　　特別会計決算状況</t>
    <rPh sb="22" eb="24">
      <t>ジョウキョウ</t>
    </rPh>
    <phoneticPr fontId="2"/>
  </si>
  <si>
    <t>　引当金</t>
    <rPh sb="1" eb="4">
      <t>ヒキアテキン</t>
    </rPh>
    <phoneticPr fontId="2"/>
  </si>
  <si>
    <t xml:space="preserve"> 　利益剰余金</t>
  </si>
  <si>
    <t xml:space="preserve">平成27年度 </t>
  </si>
  <si>
    <t>一致！</t>
    <rPh sb="0" eb="2">
      <t>イッチ</t>
    </rPh>
    <phoneticPr fontId="2"/>
  </si>
  <si>
    <t xml:space="preserve">１　普通建設事業費 </t>
  </si>
  <si>
    <t xml:space="preserve"> 　使用料及び手数料</t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</si>
  <si>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2"/>
  </si>
  <si>
    <t xml:space="preserve"> 　欠損金</t>
  </si>
  <si>
    <t>資料：下水道課</t>
    <rPh sb="0" eb="2">
      <t>シリョウ</t>
    </rPh>
    <rPh sb="3" eb="6">
      <t>ゲスイドウ</t>
    </rPh>
    <rPh sb="6" eb="7">
      <t>カ</t>
    </rPh>
    <phoneticPr fontId="2"/>
  </si>
  <si>
    <t>土木費</t>
  </si>
  <si>
    <t>財産収入</t>
  </si>
  <si>
    <t>営業利益</t>
  </si>
  <si>
    <t>令和３年度</t>
    <rPh sb="0" eb="2">
      <t>レイワ</t>
    </rPh>
    <rPh sb="3" eb="5">
      <t>ネンド</t>
    </rPh>
    <phoneticPr fontId="2"/>
  </si>
  <si>
    <t>決算額</t>
    <rPh sb="0" eb="2">
      <t>ケッサン</t>
    </rPh>
    <rPh sb="2" eb="3">
      <t>ガク</t>
    </rPh>
    <phoneticPr fontId="2"/>
  </si>
  <si>
    <t>営業外費用</t>
  </si>
  <si>
    <t xml:space="preserve"> 　財産収入</t>
  </si>
  <si>
    <t xml:space="preserve"> 　維持補修費</t>
  </si>
  <si>
    <t>　 貸倒引当金</t>
    <rPh sb="2" eb="3">
      <t>カ</t>
    </rPh>
    <rPh sb="3" eb="4">
      <t>ダオ</t>
    </rPh>
    <rPh sb="4" eb="7">
      <t>ヒキアテキン</t>
    </rPh>
    <phoneticPr fontId="2"/>
  </si>
  <si>
    <t>（部門別職員数　内訳）</t>
    <rPh sb="8" eb="10">
      <t>ウチワケ</t>
    </rPh>
    <phoneticPr fontId="2"/>
  </si>
  <si>
    <t>特別利益</t>
  </si>
  <si>
    <t>　令和６年７月16日に商工観光課へ有価証券返却</t>
    <rPh sb="1" eb="3">
      <t>レイワ</t>
    </rPh>
    <rPh sb="4" eb="5">
      <t>ネン</t>
    </rPh>
    <rPh sb="6" eb="7">
      <t>ガツ</t>
    </rPh>
    <rPh sb="9" eb="10">
      <t>ヒ</t>
    </rPh>
    <rPh sb="11" eb="13">
      <t>ショウコウ</t>
    </rPh>
    <rPh sb="13" eb="16">
      <t>カンコウカ</t>
    </rPh>
    <rPh sb="17" eb="19">
      <t>ユウカ</t>
    </rPh>
    <rPh sb="19" eb="21">
      <t>ショウケン</t>
    </rPh>
    <rPh sb="21" eb="23">
      <t>ヘンキャク</t>
    </rPh>
    <phoneticPr fontId="2"/>
  </si>
  <si>
    <t>当年度純利益</t>
  </si>
  <si>
    <t>木　造</t>
  </si>
  <si>
    <t>均等割</t>
  </si>
  <si>
    <t xml:space="preserve"> 　人件費</t>
  </si>
  <si>
    <t xml:space="preserve"> 　預り金</t>
  </si>
  <si>
    <t>【Ⅱ 分野別統計】　　8-18　　家屋総数・床面積</t>
    <rPh sb="17" eb="19">
      <t>カオク</t>
    </rPh>
    <rPh sb="19" eb="21">
      <t>ソウスウ</t>
    </rPh>
    <rPh sb="22" eb="25">
      <t>ユカメンセキ</t>
    </rPh>
    <phoneticPr fontId="2"/>
  </si>
  <si>
    <t>資料：水道課</t>
    <rPh sb="0" eb="2">
      <t>シリョウ</t>
    </rPh>
    <rPh sb="3" eb="5">
      <t>スイドウ</t>
    </rPh>
    <rPh sb="5" eb="6">
      <t>カ</t>
    </rPh>
    <phoneticPr fontId="2"/>
  </si>
  <si>
    <t xml:space="preserve">建物 </t>
  </si>
  <si>
    <t>有価証券</t>
  </si>
  <si>
    <t>【Ⅱ 分野別統計】　　8-7 　上水道事業会計の損益</t>
    <rPh sb="16" eb="19">
      <t>ジョウスイドウ</t>
    </rPh>
    <rPh sb="19" eb="21">
      <t>ジギョウ</t>
    </rPh>
    <rPh sb="21" eb="23">
      <t>カイケイ</t>
    </rPh>
    <rPh sb="24" eb="26">
      <t>ソンエキ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</si>
  <si>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ワリ</t>
    </rPh>
    <rPh sb="8" eb="9">
      <t>コウ</t>
    </rPh>
    <rPh sb="9" eb="10">
      <t>ヅケ</t>
    </rPh>
    <rPh sb="10" eb="11">
      <t>キン</t>
    </rPh>
    <phoneticPr fontId="2"/>
  </si>
  <si>
    <t>普通</t>
  </si>
  <si>
    <t xml:space="preserve">基準財政収入額 </t>
  </si>
  <si>
    <t xml:space="preserve">基準財政需要額 </t>
  </si>
  <si>
    <t>（決算）</t>
    <rPh sb="1" eb="3">
      <t>ケッサン</t>
    </rPh>
    <phoneticPr fontId="2"/>
  </si>
  <si>
    <t xml:space="preserve">平成26年度 </t>
  </si>
  <si>
    <t>歳入</t>
  </si>
  <si>
    <t>令和２年</t>
    <rPh sb="0" eb="2">
      <t>レイワ</t>
    </rPh>
    <rPh sb="3" eb="4">
      <t>ネン</t>
    </rPh>
    <phoneticPr fontId="2"/>
  </si>
  <si>
    <t>歳出</t>
  </si>
  <si>
    <t>令和元年度</t>
    <rPh sb="0" eb="2">
      <t>レイワ</t>
    </rPh>
    <rPh sb="2" eb="5">
      <t>ガンネンド</t>
    </rPh>
    <phoneticPr fontId="2"/>
  </si>
  <si>
    <t>国民健康保険事業</t>
  </si>
  <si>
    <t>競輪事業</t>
    <rPh sb="0" eb="2">
      <t>ケイリン</t>
    </rPh>
    <rPh sb="2" eb="4">
      <t>ジギョウ</t>
    </rPh>
    <phoneticPr fontId="2"/>
  </si>
  <si>
    <t>【Ⅱ 分野別統計】　　8-10  　下水道事業会計貸借対照表</t>
    <rPh sb="18" eb="21">
      <t>ゲスイドウ</t>
    </rPh>
    <rPh sb="21" eb="23">
      <t>ジギョウ</t>
    </rPh>
    <rPh sb="23" eb="25">
      <t>カイケイ</t>
    </rPh>
    <rPh sb="25" eb="27">
      <t>タイシャク</t>
    </rPh>
    <rPh sb="27" eb="30">
      <t>タイショウヒョウ</t>
    </rPh>
    <phoneticPr fontId="2"/>
  </si>
  <si>
    <t>平成29年度</t>
    <rPh sb="0" eb="2">
      <t>ヘイセイ</t>
    </rPh>
    <rPh sb="4" eb="6">
      <t>ネンド</t>
    </rPh>
    <phoneticPr fontId="2"/>
  </si>
  <si>
    <t xml:space="preserve">固定資産税 </t>
  </si>
  <si>
    <t>構成比</t>
  </si>
  <si>
    <t xml:space="preserve"> 　諸収入</t>
  </si>
  <si>
    <t>平成28年度</t>
    <rPh sb="0" eb="2">
      <t>ヘイセイ</t>
    </rPh>
    <rPh sb="4" eb="6">
      <t>ネンド</t>
    </rPh>
    <phoneticPr fontId="2"/>
  </si>
  <si>
    <t>（歳入総額）</t>
    <rPh sb="3" eb="5">
      <t>ソウガク</t>
    </rPh>
    <phoneticPr fontId="2"/>
  </si>
  <si>
    <t xml:space="preserve">２　災害復旧事業費 </t>
  </si>
  <si>
    <t xml:space="preserve"> 　市税</t>
  </si>
  <si>
    <t xml:space="preserve"> 　地方譲与税</t>
  </si>
  <si>
    <t>　無形固定資産</t>
    <rPh sb="1" eb="3">
      <t>ムケイ</t>
    </rPh>
    <rPh sb="3" eb="7">
      <t>コテイシサン</t>
    </rPh>
    <phoneticPr fontId="2"/>
  </si>
  <si>
    <t xml:space="preserve"> 　利子割交付金</t>
  </si>
  <si>
    <t xml:space="preserve">  投資その他の資産</t>
    <rPh sb="6" eb="7">
      <t>タ</t>
    </rPh>
    <rPh sb="8" eb="10">
      <t>シサン</t>
    </rPh>
    <phoneticPr fontId="2"/>
  </si>
  <si>
    <t>のみ</t>
  </si>
  <si>
    <t xml:space="preserve"> 　配当割交付金</t>
    <rPh sb="2" eb="4">
      <t>ハイトウ</t>
    </rPh>
    <rPh sb="4" eb="5">
      <t>ワ</t>
    </rPh>
    <phoneticPr fontId="2"/>
  </si>
  <si>
    <t xml:space="preserve">補助 </t>
  </si>
  <si>
    <t>　 地方消費税交付金</t>
    <rPh sb="2" eb="4">
      <t>チホウ</t>
    </rPh>
    <rPh sb="4" eb="7">
      <t>ショウヒゼイ</t>
    </rPh>
    <rPh sb="7" eb="10">
      <t>コウフキン</t>
    </rPh>
    <phoneticPr fontId="2"/>
  </si>
  <si>
    <t xml:space="preserve">　 ゴルフ場利用税交付金 </t>
  </si>
  <si>
    <t>【Ⅱ 分野別統計】　　8-6　　市有財産</t>
  </si>
  <si>
    <r>
      <t xml:space="preserve">経常利益
</t>
    </r>
    <r>
      <rPr>
        <sz val="8"/>
        <color auto="1"/>
        <rFont val="ＭＳ Ｐゴシック"/>
      </rPr>
      <t>(△経常損失)</t>
    </r>
    <rPh sb="7" eb="9">
      <t>ケイジョウ</t>
    </rPh>
    <rPh sb="9" eb="11">
      <t>ソンシツ</t>
    </rPh>
    <phoneticPr fontId="2"/>
  </si>
  <si>
    <t xml:space="preserve">   自動車取得税交付金 </t>
  </si>
  <si>
    <t xml:space="preserve"> 　地方交付税</t>
  </si>
  <si>
    <t>決定価格</t>
  </si>
  <si>
    <t>【Ⅱ 分野別統計】　　8-17　　区分別宅地面積及び評価額</t>
    <rPh sb="17" eb="19">
      <t>クブン</t>
    </rPh>
    <rPh sb="19" eb="20">
      <t>ベツ</t>
    </rPh>
    <rPh sb="20" eb="22">
      <t>タクチ</t>
    </rPh>
    <rPh sb="22" eb="24">
      <t>メンセキ</t>
    </rPh>
    <rPh sb="24" eb="25">
      <t>オヨ</t>
    </rPh>
    <rPh sb="26" eb="29">
      <t>ヒョウカガク</t>
    </rPh>
    <phoneticPr fontId="2"/>
  </si>
  <si>
    <t xml:space="preserve">   交通安全対策特別交付金 </t>
  </si>
  <si>
    <t>衛生費</t>
  </si>
  <si>
    <t xml:space="preserve"> 　分担金及び負担金</t>
  </si>
  <si>
    <t>平成29年度</t>
  </si>
  <si>
    <t xml:space="preserve"> 　繰越金</t>
  </si>
  <si>
    <t xml:space="preserve"> 　地方債</t>
    <rPh sb="2" eb="5">
      <t>チホウサイ</t>
    </rPh>
    <phoneticPr fontId="2"/>
  </si>
  <si>
    <t xml:space="preserve"> 　扶助費</t>
  </si>
  <si>
    <t xml:space="preserve">区分 </t>
  </si>
  <si>
    <t>平成26年度</t>
  </si>
  <si>
    <t>（合計）</t>
  </si>
  <si>
    <t>個人分</t>
  </si>
  <si>
    <t xml:space="preserve"> 　補助費等</t>
  </si>
  <si>
    <t>固定資産</t>
  </si>
  <si>
    <t xml:space="preserve"> 　投資的経費</t>
  </si>
  <si>
    <t xml:space="preserve">（ｍ2） </t>
  </si>
  <si>
    <t xml:space="preserve">単独 </t>
  </si>
  <si>
    <t>令和３年</t>
    <rPh sb="0" eb="2">
      <t>レイワ</t>
    </rPh>
    <rPh sb="3" eb="4">
      <t>ネン</t>
    </rPh>
    <phoneticPr fontId="2"/>
  </si>
  <si>
    <t xml:space="preserve">３　失業対策事業費 </t>
  </si>
  <si>
    <t>平成30年度</t>
    <rPh sb="0" eb="2">
      <t>ヘイセイ</t>
    </rPh>
    <rPh sb="4" eb="6">
      <t>ネンド</t>
    </rPh>
    <phoneticPr fontId="2"/>
  </si>
  <si>
    <t>免税点未満</t>
  </si>
  <si>
    <t>【Ⅱ 分野別統計】　　8-5　　財政力指数</t>
    <rPh sb="16" eb="19">
      <t>ザイセイリョク</t>
    </rPh>
    <rPh sb="19" eb="21">
      <t>シスウ</t>
    </rPh>
    <phoneticPr fontId="2"/>
  </si>
  <si>
    <t>今年度　土地</t>
    <rPh sb="0" eb="3">
      <t>コンネンド</t>
    </rPh>
    <rPh sb="4" eb="6">
      <t>トチ</t>
    </rPh>
    <phoneticPr fontId="2"/>
  </si>
  <si>
    <t xml:space="preserve">牧場・原野 </t>
    <rPh sb="0" eb="2">
      <t>ボクジョウ</t>
    </rPh>
    <phoneticPr fontId="2"/>
  </si>
  <si>
    <t xml:space="preserve"> 　貸付金</t>
  </si>
  <si>
    <t xml:space="preserve"> 　繰出金</t>
  </si>
  <si>
    <t>（総数）</t>
  </si>
  <si>
    <t>（歳入総額）</t>
    <rPh sb="1" eb="3">
      <t>サイニュウ</t>
    </rPh>
    <phoneticPr fontId="2"/>
  </si>
  <si>
    <t>　貯蔵品</t>
    <rPh sb="1" eb="4">
      <t>チョゾウヒン</t>
    </rPh>
    <phoneticPr fontId="2"/>
  </si>
  <si>
    <t>令和２年度</t>
    <rPh sb="0" eb="2">
      <t>レイワ</t>
    </rPh>
    <rPh sb="3" eb="5">
      <t>ネンド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</si>
  <si>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</si>
  <si>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平成20年度</t>
    <rPh sb="0" eb="2">
      <t>ヘイセイ</t>
    </rPh>
    <rPh sb="4" eb="6">
      <t>ネンド</t>
    </rPh>
    <phoneticPr fontId="2"/>
  </si>
  <si>
    <t xml:space="preserve">ゴルフ場利用税交付金 </t>
  </si>
  <si>
    <t xml:space="preserve">自動車取得税交付金 </t>
  </si>
  <si>
    <t xml:space="preserve">評価総面積 </t>
  </si>
  <si>
    <t>地方特例交付金</t>
  </si>
  <si>
    <t xml:space="preserve"> 　その他の流動資産</t>
  </si>
  <si>
    <t xml:space="preserve">交通安全対策特別交付金 </t>
  </si>
  <si>
    <t>分担金及び負担金</t>
  </si>
  <si>
    <t>使用料及び手数料</t>
  </si>
  <si>
    <t>寄附金</t>
  </si>
  <si>
    <t>小数点以下は四捨五入している。</t>
    <rPh sb="0" eb="3">
      <t>ショウスウテン</t>
    </rPh>
    <rPh sb="3" eb="5">
      <t>イカ</t>
    </rPh>
    <rPh sb="6" eb="10">
      <t>シシャゴニュウ</t>
    </rPh>
    <phoneticPr fontId="2"/>
  </si>
  <si>
    <t>繰入金</t>
  </si>
  <si>
    <t>決算額</t>
  </si>
  <si>
    <t>平成18年</t>
    <rPh sb="0" eb="2">
      <t>ヘイセイ</t>
    </rPh>
    <rPh sb="4" eb="5">
      <t>トシ</t>
    </rPh>
    <phoneticPr fontId="2"/>
  </si>
  <si>
    <t>市民千人当たりの
職員数  （人）</t>
  </si>
  <si>
    <t xml:space="preserve"> 固定資産税 </t>
  </si>
  <si>
    <t>（単位：千円）</t>
    <rPh sb="4" eb="5">
      <t>セン</t>
    </rPh>
    <phoneticPr fontId="2"/>
  </si>
  <si>
    <t>　未払費用</t>
    <rPh sb="1" eb="3">
      <t>ミバラ</t>
    </rPh>
    <rPh sb="3" eb="5">
      <t>ヒヨウ</t>
    </rPh>
    <phoneticPr fontId="2"/>
  </si>
  <si>
    <t>令和６年</t>
    <rPh sb="0" eb="2">
      <t>レイワ</t>
    </rPh>
    <rPh sb="3" eb="4">
      <t>ネン</t>
    </rPh>
    <phoneticPr fontId="2"/>
  </si>
  <si>
    <t>　その他流動負債</t>
    <rPh sb="3" eb="4">
      <t>タ</t>
    </rPh>
    <rPh sb="4" eb="6">
      <t>リュウドウ</t>
    </rPh>
    <rPh sb="6" eb="8">
      <t>フサイ</t>
    </rPh>
    <phoneticPr fontId="2"/>
  </si>
  <si>
    <t xml:space="preserve">勘定科目 </t>
  </si>
  <si>
    <t xml:space="preserve">   貸倒引当金</t>
    <rPh sb="3" eb="5">
      <t>カシダオレ</t>
    </rPh>
    <rPh sb="5" eb="7">
      <t>ヒキアテ</t>
    </rPh>
    <rPh sb="7" eb="8">
      <t>キン</t>
    </rPh>
    <phoneticPr fontId="2"/>
  </si>
  <si>
    <t>　 長期前受金</t>
    <rPh sb="2" eb="4">
      <t>チョウキ</t>
    </rPh>
    <rPh sb="4" eb="7">
      <t>マエウケキン</t>
    </rPh>
    <phoneticPr fontId="2"/>
  </si>
  <si>
    <t>平成30年度</t>
    <rPh sb="4" eb="6">
      <t>ネンド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</si>
  <si>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</si>
  <si>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課税対象</t>
  </si>
  <si>
    <t xml:space="preserve">平成25年度 </t>
  </si>
  <si>
    <t>（各年度3月31日現在）</t>
    <rPh sb="5" eb="6">
      <t>ガツ</t>
    </rPh>
    <phoneticPr fontId="2"/>
  </si>
  <si>
    <r>
      <t>１m</t>
    </r>
    <r>
      <rPr>
        <vertAlign val="superscript"/>
        <sz val="10"/>
        <color auto="1"/>
        <rFont val="ＭＳ Ｐゴシック"/>
      </rPr>
      <t>2</t>
    </r>
    <r>
      <rPr>
        <sz val="10"/>
        <color auto="1"/>
        <rFont val="ＭＳ Ｐゴシック"/>
      </rPr>
      <t xml:space="preserve">当たり平均評価額 </t>
    </r>
  </si>
  <si>
    <t>　未払金</t>
  </si>
  <si>
    <t>流動資産</t>
  </si>
  <si>
    <t>資料：水道課</t>
  </si>
  <si>
    <t>令和元年度</t>
    <rPh sb="0" eb="2">
      <t>レイワ</t>
    </rPh>
    <rPh sb="2" eb="4">
      <t>ガンネン</t>
    </rPh>
    <rPh sb="4" eb="5">
      <t>ド</t>
    </rPh>
    <phoneticPr fontId="2"/>
  </si>
  <si>
    <t>（各年度３月３１日現在）</t>
    <rPh sb="1" eb="3">
      <t>カクネン</t>
    </rPh>
    <rPh sb="3" eb="4">
      <t>ド</t>
    </rPh>
    <rPh sb="5" eb="6">
      <t>ガツ</t>
    </rPh>
    <rPh sb="9" eb="11">
      <t>ゲンザイ</t>
    </rPh>
    <phoneticPr fontId="2"/>
  </si>
  <si>
    <t xml:space="preserve"> 　自動車税環境性能割交付金</t>
    <rPh sb="2" eb="6">
      <t>ジドウシャゼイ</t>
    </rPh>
    <rPh sb="6" eb="8">
      <t>カンキョウ</t>
    </rPh>
    <rPh sb="8" eb="10">
      <t>セイノウ</t>
    </rPh>
    <rPh sb="10" eb="11">
      <t>ワ</t>
    </rPh>
    <rPh sb="11" eb="14">
      <t>コウフキン</t>
    </rPh>
    <phoneticPr fontId="2"/>
  </si>
  <si>
    <t>　　会計課</t>
    <rPh sb="2" eb="3">
      <t>カイ</t>
    </rPh>
    <rPh sb="3" eb="4">
      <t>ケイ</t>
    </rPh>
    <rPh sb="4" eb="5">
      <t>カ</t>
    </rPh>
    <phoneticPr fontId="2"/>
  </si>
  <si>
    <t>特別損失</t>
  </si>
  <si>
    <t xml:space="preserve"> 　長期前受金収益化累計額</t>
    <rPh sb="2" eb="4">
      <t>チョウキ</t>
    </rPh>
    <rPh sb="4" eb="7">
      <t>マエウケキン</t>
    </rPh>
    <rPh sb="7" eb="10">
      <t>シュウエキカ</t>
    </rPh>
    <rPh sb="10" eb="13">
      <t>ルイケイガク</t>
    </rPh>
    <phoneticPr fontId="2"/>
  </si>
  <si>
    <t>（各年度3月31日現在）</t>
    <rPh sb="1" eb="3">
      <t>カクネン</t>
    </rPh>
    <rPh sb="3" eb="4">
      <t>ド</t>
    </rPh>
    <rPh sb="5" eb="6">
      <t>ガツ</t>
    </rPh>
    <rPh sb="8" eb="9">
      <t>ニチ</t>
    </rPh>
    <rPh sb="9" eb="11">
      <t>ゲンザイ</t>
    </rPh>
    <phoneticPr fontId="2"/>
  </si>
  <si>
    <t>議会費</t>
  </si>
  <si>
    <t>民生費</t>
  </si>
  <si>
    <t>病院事業債管理</t>
    <rPh sb="0" eb="2">
      <t>ビョウイン</t>
    </rPh>
    <rPh sb="2" eb="5">
      <t>ジギョウサイ</t>
    </rPh>
    <rPh sb="5" eb="7">
      <t>カンリ</t>
    </rPh>
    <phoneticPr fontId="2"/>
  </si>
  <si>
    <t>災害復旧費</t>
  </si>
  <si>
    <t>農林水産業費</t>
  </si>
  <si>
    <t xml:space="preserve">　現金預金　 </t>
  </si>
  <si>
    <t>（各年度3月31日現在）</t>
    <rPh sb="9" eb="11">
      <t>ゲンザイ</t>
    </rPh>
    <phoneticPr fontId="2"/>
  </si>
  <si>
    <t>【Ⅱ 分野別統計】　　8-3　　普通会計決算状況</t>
  </si>
  <si>
    <t>行政財線</t>
    <rPh sb="0" eb="2">
      <t>ギョウセイ</t>
    </rPh>
    <rPh sb="2" eb="3">
      <t>ザイ</t>
    </rPh>
    <rPh sb="3" eb="4">
      <t>セン</t>
    </rPh>
    <phoneticPr fontId="2"/>
  </si>
  <si>
    <t>【Ⅱ 分野別統計】　　8-16　　土地の地目別評価額</t>
    <rPh sb="17" eb="19">
      <t>トチ</t>
    </rPh>
    <rPh sb="20" eb="22">
      <t>チモク</t>
    </rPh>
    <rPh sb="22" eb="23">
      <t>ベツ</t>
    </rPh>
    <rPh sb="23" eb="26">
      <t>ヒョウカガク</t>
    </rPh>
    <phoneticPr fontId="2"/>
  </si>
  <si>
    <t>年</t>
    <rPh sb="0" eb="1">
      <t>トシ</t>
    </rPh>
    <phoneticPr fontId="2"/>
  </si>
  <si>
    <t>平成25年度</t>
  </si>
  <si>
    <t>平成27年度</t>
  </si>
  <si>
    <t xml:space="preserve">令和元年度 </t>
    <rPh sb="0" eb="2">
      <t>レイワ</t>
    </rPh>
    <rPh sb="2" eb="3">
      <t>モト</t>
    </rPh>
    <phoneticPr fontId="2"/>
  </si>
  <si>
    <t xml:space="preserve">平成30年度 </t>
  </si>
  <si>
    <t>資料：下水道課</t>
  </si>
  <si>
    <r>
      <t>鉱</t>
    </r>
    <r>
      <rPr>
        <sz val="10"/>
        <color auto="1"/>
        <rFont val="ＭＳ Ｐゴシック"/>
      </rPr>
      <t>産税</t>
    </r>
    <rPh sb="0" eb="2">
      <t>コウサン</t>
    </rPh>
    <rPh sb="2" eb="3">
      <t>ゼイ</t>
    </rPh>
    <phoneticPr fontId="2"/>
  </si>
  <si>
    <t>　※令和３年度の地方独立行政法人化により、令和２年度までのデータのみ掲載　　　　　　　　　　　　　　　　　　　　　　　　　　　　　　　　　　　　　　　　</t>
  </si>
  <si>
    <t>令和４年度</t>
    <rPh sb="0" eb="2">
      <t>レイワ</t>
    </rPh>
    <rPh sb="3" eb="5">
      <t>ネンド</t>
    </rPh>
    <phoneticPr fontId="2"/>
  </si>
  <si>
    <t>（各年度３月３１日現在）</t>
  </si>
  <si>
    <t xml:space="preserve">令和４年度 </t>
    <rPh sb="0" eb="2">
      <t>レイワ</t>
    </rPh>
    <phoneticPr fontId="2"/>
  </si>
  <si>
    <t xml:space="preserve">評価地積 </t>
    <rPh sb="2" eb="3">
      <t>チ</t>
    </rPh>
    <phoneticPr fontId="2"/>
  </si>
  <si>
    <t>評価地積、評価額は免税点以上の数値</t>
    <rPh sb="0" eb="2">
      <t>ヒョウカ</t>
    </rPh>
    <rPh sb="2" eb="4">
      <t>チセキ</t>
    </rPh>
    <rPh sb="5" eb="8">
      <t>ヒョウカガク</t>
    </rPh>
    <rPh sb="9" eb="12">
      <t>メンゼイテン</t>
    </rPh>
    <rPh sb="12" eb="14">
      <t>イジョウ</t>
    </rPh>
    <rPh sb="15" eb="17">
      <t>スウチ</t>
    </rPh>
    <phoneticPr fontId="2"/>
  </si>
  <si>
    <t>令和６年度</t>
    <rPh sb="0" eb="2">
      <t>レイワ</t>
    </rPh>
    <rPh sb="3" eb="5">
      <t>ネンド</t>
    </rPh>
    <phoneticPr fontId="2"/>
  </si>
  <si>
    <t>資料：契約・財産管理課</t>
    <rPh sb="0" eb="2">
      <t>シリョウ</t>
    </rPh>
    <rPh sb="3" eb="5">
      <t>ケイヤク</t>
    </rPh>
    <rPh sb="6" eb="8">
      <t>ザイサン</t>
    </rPh>
    <rPh sb="8" eb="10">
      <t>カンリ</t>
    </rPh>
    <rPh sb="10" eb="11">
      <t>カ</t>
    </rPh>
    <phoneticPr fontId="2"/>
  </si>
  <si>
    <t>　建設仮勘定長期前受金</t>
  </si>
  <si>
    <t>R07.04　市民課掲示板の人口世帯動態表より仮で計算しました</t>
    <rPh sb="7" eb="10">
      <t>シミンカ</t>
    </rPh>
    <rPh sb="10" eb="13">
      <t>ケイジバン</t>
    </rPh>
    <rPh sb="23" eb="24">
      <t>カリ</t>
    </rPh>
    <rPh sb="25" eb="27">
      <t>ケイサン</t>
    </rPh>
    <phoneticPr fontId="2"/>
  </si>
  <si>
    <t xml:space="preserve">１m2当たり平均評価額 </t>
  </si>
  <si>
    <t>普通財産</t>
    <rPh sb="0" eb="2">
      <t>フツウ</t>
    </rPh>
    <rPh sb="2" eb="4">
      <t>ザイサン</t>
    </rPh>
    <phoneticPr fontId="2"/>
  </si>
  <si>
    <t>SUM関数</t>
    <rPh sb="3" eb="5">
      <t>カンスウ</t>
    </rPh>
    <phoneticPr fontId="2"/>
  </si>
  <si>
    <t>資料データ</t>
    <rPh sb="0" eb="2">
      <t>シリョウ</t>
    </rPh>
    <phoneticPr fontId="2"/>
  </si>
  <si>
    <t>【参考】令和６年度　公有財産調書</t>
    <rPh sb="1" eb="3">
      <t>サンコウ</t>
    </rPh>
    <rPh sb="4" eb="6">
      <t>レイワ</t>
    </rPh>
    <rPh sb="7" eb="9">
      <t>ネンド</t>
    </rPh>
    <rPh sb="10" eb="12">
      <t>コウユウ</t>
    </rPh>
    <rPh sb="12" eb="14">
      <t>ザイサン</t>
    </rPh>
    <rPh sb="14" eb="16">
      <t>チョウショ</t>
    </rPh>
    <phoneticPr fontId="2"/>
  </si>
  <si>
    <t>前年度　建物</t>
    <rPh sb="0" eb="3">
      <t>ゼンネンド</t>
    </rPh>
    <rPh sb="4" eb="6">
      <t>タテモノ</t>
    </rPh>
    <phoneticPr fontId="2"/>
  </si>
  <si>
    <t>今年度　建物</t>
    <rPh sb="0" eb="3">
      <t>コンネンド</t>
    </rPh>
    <rPh sb="4" eb="6">
      <t>タテモノ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</si>
</sst>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_ "/>
    <numFmt numFmtId="177" formatCode="0.00_ "/>
    <numFmt numFmtId="178" formatCode="#,##0_);[Red]\(#,##0\)"/>
    <numFmt numFmtId="179" formatCode="0.0_);[Red]\(0.0\)"/>
    <numFmt numFmtId="180" formatCode="0.0_ "/>
    <numFmt numFmtId="181" formatCode="0_ "/>
    <numFmt numFmtId="182" formatCode="#,##0.000_ "/>
    <numFmt numFmtId="183" formatCode="#,##0;&quot;△ &quot;#,##0"/>
    <numFmt numFmtId="184" formatCode="#,##0;[Red]#,##0"/>
  </numFmts>
  <fonts count="24">
    <font>
      <sz val="8"/>
      <color auto="1"/>
      <name val="ＭＳ ゴシック"/>
      <family val="3"/>
    </font>
    <font>
      <sz val="8"/>
      <color auto="1"/>
      <name val="ＭＳ ゴシック"/>
      <family val="3"/>
    </font>
    <font>
      <sz val="6"/>
      <color auto="1"/>
      <name val="ＭＳ ゴシック"/>
      <family val="3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ゴシック"/>
      <family val="3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scheme val="minor"/>
    </font>
    <font>
      <b/>
      <sz val="12"/>
      <color auto="1"/>
      <name val="ＭＳ ゴシック"/>
      <family val="3"/>
    </font>
    <font>
      <sz val="10"/>
      <color rgb="FFFF0000"/>
      <name val="ＭＳ Ｐゴシック"/>
      <family val="3"/>
      <scheme val="minor"/>
    </font>
    <font>
      <sz val="10"/>
      <color rgb="FFFF0000"/>
      <name val="ＭＳ 明朝"/>
      <family val="1"/>
    </font>
    <font>
      <sz val="12"/>
      <color theme="1"/>
      <name val="ＭＳ Ｐゴシック"/>
      <family val="3"/>
      <scheme val="minor"/>
    </font>
    <font>
      <sz val="9"/>
      <color auto="1"/>
      <name val="ＭＳ 明朝"/>
      <family val="1"/>
    </font>
    <font>
      <sz val="9"/>
      <color auto="1"/>
      <name val="ＭＳ ゴシック"/>
      <family val="3"/>
    </font>
    <font>
      <sz val="9"/>
      <color rgb="FFFF0000"/>
      <name val="ＭＳ 明朝"/>
      <family val="1"/>
    </font>
    <font>
      <b/>
      <sz val="10"/>
      <color rgb="FFFF0000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73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center" vertical="center" wrapText="1" justifyLastLine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horizontal="distributed" vertical="center" wrapText="1" justifyLastLine="1"/>
    </xf>
    <xf numFmtId="0" fontId="7" fillId="0" borderId="13" xfId="0" applyFont="1" applyBorder="1" applyAlignment="1">
      <alignment horizontal="left" vertical="top" wrapText="1"/>
    </xf>
    <xf numFmtId="176" fontId="7" fillId="0" borderId="14" xfId="0" applyNumberFormat="1" applyFont="1" applyBorder="1" applyAlignment="1">
      <alignment vertical="center"/>
    </xf>
    <xf numFmtId="176" fontId="7" fillId="0" borderId="15" xfId="0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7" fillId="0" borderId="24" xfId="0" applyFont="1" applyBorder="1" applyAlignment="1">
      <alignment horizontal="distributed" vertical="center" wrapText="1" justifyLastLine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distributed" justifyLastLine="1"/>
    </xf>
    <xf numFmtId="176" fontId="7" fillId="0" borderId="25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177" fontId="7" fillId="0" borderId="31" xfId="0" applyNumberFormat="1" applyFont="1" applyBorder="1" applyAlignment="1">
      <alignment vertical="center"/>
    </xf>
    <xf numFmtId="177" fontId="7" fillId="0" borderId="32" xfId="0" applyNumberFormat="1" applyFont="1" applyBorder="1" applyAlignment="1">
      <alignment vertical="center"/>
    </xf>
    <xf numFmtId="177" fontId="7" fillId="0" borderId="33" xfId="0" applyNumberFormat="1" applyFont="1" applyBorder="1" applyAlignment="1">
      <alignment vertical="center"/>
    </xf>
    <xf numFmtId="177" fontId="7" fillId="0" borderId="34" xfId="0" applyNumberFormat="1" applyFont="1" applyBorder="1" applyAlignment="1">
      <alignment vertical="center"/>
    </xf>
    <xf numFmtId="177" fontId="7" fillId="0" borderId="35" xfId="0" applyNumberFormat="1" applyFont="1" applyBorder="1" applyAlignment="1">
      <alignment vertical="center"/>
    </xf>
    <xf numFmtId="177" fontId="7" fillId="0" borderId="32" xfId="0" applyNumberFormat="1" applyFont="1" applyBorder="1" applyAlignment="1">
      <alignment horizontal="right" vertical="center"/>
    </xf>
    <xf numFmtId="177" fontId="7" fillId="0" borderId="30" xfId="0" applyNumberFormat="1" applyFont="1" applyBorder="1" applyAlignment="1">
      <alignment horizontal="right" vertical="center"/>
    </xf>
    <xf numFmtId="177" fontId="7" fillId="0" borderId="36" xfId="0" applyNumberFormat="1" applyFont="1" applyBorder="1" applyAlignment="1">
      <alignment vertical="center"/>
    </xf>
    <xf numFmtId="177" fontId="7" fillId="0" borderId="37" xfId="0" applyNumberFormat="1" applyFont="1" applyBorder="1" applyAlignment="1">
      <alignment vertical="center"/>
    </xf>
    <xf numFmtId="177" fontId="7" fillId="0" borderId="38" xfId="0" applyNumberFormat="1" applyFont="1" applyBorder="1" applyAlignment="1">
      <alignment vertical="center"/>
    </xf>
    <xf numFmtId="177" fontId="7" fillId="0" borderId="39" xfId="0" applyNumberFormat="1" applyFont="1" applyBorder="1" applyAlignment="1">
      <alignment vertical="center"/>
    </xf>
    <xf numFmtId="177" fontId="7" fillId="0" borderId="40" xfId="0" applyNumberFormat="1" applyFont="1" applyBorder="1" applyAlignment="1">
      <alignment vertical="center"/>
    </xf>
    <xf numFmtId="177" fontId="7" fillId="0" borderId="41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176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2" xfId="0" applyFont="1" applyBorder="1" applyAlignment="1">
      <alignment horizontal="distributed" vertical="center" wrapText="1" justifyLastLine="1"/>
    </xf>
    <xf numFmtId="0" fontId="10" fillId="0" borderId="43" xfId="0" applyFont="1" applyBorder="1" applyAlignment="1">
      <alignment horizontal="distributed" vertical="center" wrapText="1" justifyLastLine="1"/>
    </xf>
    <xf numFmtId="0" fontId="10" fillId="0" borderId="44" xfId="0" applyFont="1" applyBorder="1" applyAlignment="1">
      <alignment horizontal="distributed" vertical="center" wrapText="1" justifyLastLine="1"/>
    </xf>
    <xf numFmtId="0" fontId="11" fillId="0" borderId="44" xfId="0" applyFont="1" applyBorder="1" applyAlignment="1">
      <alignment horizontal="distributed" vertical="center" wrapText="1"/>
    </xf>
    <xf numFmtId="0" fontId="11" fillId="0" borderId="45" xfId="0" applyFont="1" applyBorder="1" applyAlignment="1">
      <alignment horizontal="distributed" vertical="center" wrapText="1"/>
    </xf>
    <xf numFmtId="0" fontId="11" fillId="0" borderId="45" xfId="0" applyFont="1" applyBorder="1" applyAlignment="1">
      <alignment horizontal="distributed" vertical="center"/>
    </xf>
    <xf numFmtId="0" fontId="11" fillId="0" borderId="46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distributed" vertical="center" wrapText="1"/>
    </xf>
    <xf numFmtId="0" fontId="10" fillId="0" borderId="44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 wrapText="1"/>
    </xf>
    <xf numFmtId="0" fontId="10" fillId="0" borderId="28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distributed" vertical="center" wrapText="1" justifyLastLine="1"/>
    </xf>
    <xf numFmtId="3" fontId="10" fillId="0" borderId="48" xfId="0" applyNumberFormat="1" applyFont="1" applyBorder="1" applyAlignment="1">
      <alignment horizontal="right" vertical="center" wrapText="1"/>
    </xf>
    <xf numFmtId="3" fontId="10" fillId="0" borderId="25" xfId="0" applyNumberFormat="1" applyFont="1" applyBorder="1" applyAlignment="1">
      <alignment horizontal="right" vertical="center" wrapText="1"/>
    </xf>
    <xf numFmtId="3" fontId="10" fillId="0" borderId="27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7" fillId="0" borderId="28" xfId="0" applyFont="1" applyBorder="1" applyAlignment="1">
      <alignment horizontal="distributed" vertical="center" justifyLastLine="1"/>
    </xf>
    <xf numFmtId="0" fontId="10" fillId="0" borderId="48" xfId="0" applyFont="1" applyBorder="1" applyAlignment="1">
      <alignment horizontal="center" vertical="center" wrapText="1"/>
    </xf>
    <xf numFmtId="178" fontId="10" fillId="0" borderId="25" xfId="0" applyNumberFormat="1" applyFont="1" applyBorder="1" applyAlignment="1">
      <alignment horizontal="right" vertical="center" wrapText="1"/>
    </xf>
    <xf numFmtId="178" fontId="10" fillId="0" borderId="27" xfId="3" applyNumberFormat="1" applyFont="1" applyFill="1" applyBorder="1" applyAlignment="1">
      <alignment horizontal="right" vertical="center" wrapText="1"/>
    </xf>
    <xf numFmtId="0" fontId="10" fillId="0" borderId="28" xfId="0" applyFont="1" applyBorder="1" applyAlignment="1">
      <alignment vertical="center" justifyLastLine="1"/>
    </xf>
    <xf numFmtId="0" fontId="10" fillId="0" borderId="4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distributed" vertical="center" wrapText="1" justifyLastLine="1"/>
    </xf>
    <xf numFmtId="179" fontId="10" fillId="0" borderId="50" xfId="1" applyNumberFormat="1" applyFont="1" applyFill="1" applyBorder="1" applyAlignment="1">
      <alignment horizontal="right" vertical="center" wrapText="1"/>
    </xf>
    <xf numFmtId="179" fontId="10" fillId="0" borderId="51" xfId="1" applyNumberFormat="1" applyFont="1" applyFill="1" applyBorder="1" applyAlignment="1">
      <alignment horizontal="right" vertical="center" wrapText="1"/>
    </xf>
    <xf numFmtId="179" fontId="10" fillId="0" borderId="28" xfId="1" applyNumberFormat="1" applyFont="1" applyFill="1" applyBorder="1" applyAlignment="1">
      <alignment horizontal="right" vertical="center" wrapText="1"/>
    </xf>
    <xf numFmtId="180" fontId="10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distributed" vertical="center" wrapText="1" justifyLastLine="1"/>
    </xf>
    <xf numFmtId="0" fontId="10" fillId="0" borderId="26" xfId="0" applyFont="1" applyBorder="1" applyAlignment="1">
      <alignment horizontal="center" vertical="center" wrapText="1"/>
    </xf>
    <xf numFmtId="178" fontId="10" fillId="0" borderId="52" xfId="3" applyNumberFormat="1" applyFont="1" applyFill="1" applyBorder="1" applyAlignment="1">
      <alignment horizontal="right" vertical="center" wrapText="1"/>
    </xf>
    <xf numFmtId="0" fontId="10" fillId="0" borderId="22" xfId="0" applyFont="1" applyBorder="1" applyAlignment="1">
      <alignment horizontal="distributed" vertical="center" wrapText="1" justifyLastLine="1"/>
    </xf>
    <xf numFmtId="179" fontId="10" fillId="0" borderId="48" xfId="1" applyNumberFormat="1" applyFont="1" applyFill="1" applyBorder="1" applyAlignment="1" applyProtection="1">
      <alignment horizontal="right" vertical="center" wrapText="1"/>
    </xf>
    <xf numFmtId="179" fontId="10" fillId="0" borderId="48" xfId="1" applyNumberFormat="1" applyFont="1" applyFill="1" applyBorder="1" applyAlignment="1">
      <alignment horizontal="right" vertical="center" wrapText="1"/>
    </xf>
    <xf numFmtId="179" fontId="10" fillId="0" borderId="25" xfId="1" applyNumberFormat="1" applyFont="1" applyFill="1" applyBorder="1" applyAlignment="1">
      <alignment horizontal="right" vertical="center" wrapText="1"/>
    </xf>
    <xf numFmtId="179" fontId="10" fillId="0" borderId="27" xfId="1" applyNumberFormat="1" applyFont="1" applyFill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 wrapText="1"/>
    </xf>
    <xf numFmtId="179" fontId="10" fillId="0" borderId="53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distributed" vertical="center" justifyLastLine="1"/>
    </xf>
    <xf numFmtId="0" fontId="10" fillId="0" borderId="54" xfId="0" applyFont="1" applyBorder="1" applyAlignment="1">
      <alignment horizontal="center" vertical="center" wrapText="1"/>
    </xf>
    <xf numFmtId="179" fontId="10" fillId="0" borderId="22" xfId="1" applyNumberFormat="1" applyFont="1" applyFill="1" applyBorder="1" applyAlignment="1">
      <alignment horizontal="right" vertical="center" wrapText="1"/>
    </xf>
    <xf numFmtId="179" fontId="10" fillId="0" borderId="14" xfId="1" applyNumberFormat="1" applyFont="1" applyFill="1" applyBorder="1" applyAlignment="1">
      <alignment horizontal="right" vertical="center" wrapText="1"/>
    </xf>
    <xf numFmtId="179" fontId="10" fillId="0" borderId="23" xfId="1" applyNumberFormat="1" applyFont="1" applyFill="1" applyBorder="1" applyAlignment="1">
      <alignment horizontal="right" vertical="center" wrapText="1"/>
    </xf>
    <xf numFmtId="179" fontId="10" fillId="0" borderId="55" xfId="1" applyNumberFormat="1" applyFont="1" applyFill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distributed" vertical="center" wrapText="1" justifyLastLine="1"/>
    </xf>
    <xf numFmtId="179" fontId="10" fillId="0" borderId="57" xfId="1" applyNumberFormat="1" applyFont="1" applyFill="1" applyBorder="1" applyAlignment="1">
      <alignment horizontal="right" vertical="center" wrapText="1"/>
    </xf>
    <xf numFmtId="179" fontId="10" fillId="0" borderId="39" xfId="1" applyNumberFormat="1" applyFont="1" applyFill="1" applyBorder="1" applyAlignment="1">
      <alignment horizontal="right" vertical="center" wrapText="1"/>
    </xf>
    <xf numFmtId="179" fontId="10" fillId="0" borderId="31" xfId="1" applyNumberFormat="1" applyFont="1" applyFill="1" applyBorder="1" applyAlignment="1">
      <alignment horizontal="right" vertical="center" wrapText="1"/>
    </xf>
    <xf numFmtId="179" fontId="10" fillId="0" borderId="41" xfId="1" applyNumberFormat="1" applyFont="1" applyFill="1" applyBorder="1" applyAlignment="1">
      <alignment horizontal="right" vertical="center" wrapText="1"/>
    </xf>
    <xf numFmtId="0" fontId="10" fillId="0" borderId="36" xfId="0" applyFont="1" applyBorder="1" applyAlignment="1">
      <alignment horizontal="center" vertical="center" wrapText="1"/>
    </xf>
    <xf numFmtId="179" fontId="10" fillId="0" borderId="58" xfId="1" applyNumberFormat="1" applyFont="1" applyFill="1" applyBorder="1" applyAlignment="1">
      <alignment horizontal="right" vertical="center" wrapText="1"/>
    </xf>
    <xf numFmtId="179" fontId="10" fillId="0" borderId="59" xfId="1" applyNumberFormat="1" applyFont="1" applyFill="1" applyBorder="1" applyAlignment="1">
      <alignment horizontal="right" vertical="center" wrapText="1"/>
    </xf>
    <xf numFmtId="0" fontId="12" fillId="0" borderId="0" xfId="0" applyFont="1"/>
    <xf numFmtId="0" fontId="10" fillId="0" borderId="0" xfId="0" applyFont="1"/>
    <xf numFmtId="0" fontId="10" fillId="0" borderId="1" xfId="0" applyFont="1" applyBorder="1" applyAlignment="1">
      <alignment horizontal="distributed" vertical="center" wrapText="1" justifyLastLine="1"/>
    </xf>
    <xf numFmtId="0" fontId="13" fillId="0" borderId="2" xfId="0" applyFont="1" applyBorder="1" applyAlignment="1">
      <alignment horizontal="distributed" vertical="center" wrapText="1" justifyLastLine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4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38" fontId="10" fillId="0" borderId="48" xfId="3" applyFont="1" applyFill="1" applyBorder="1" applyAlignment="1" applyProtection="1">
      <alignment horizontal="right" vertical="center" wrapText="1"/>
    </xf>
    <xf numFmtId="38" fontId="10" fillId="0" borderId="25" xfId="3" applyFont="1" applyFill="1" applyBorder="1" applyAlignment="1" applyProtection="1">
      <alignment horizontal="right" vertical="center" wrapText="1"/>
    </xf>
    <xf numFmtId="176" fontId="10" fillId="0" borderId="25" xfId="0" applyNumberFormat="1" applyFont="1" applyBorder="1" applyAlignment="1">
      <alignment horizontal="right" vertical="center" wrapText="1"/>
    </xf>
    <xf numFmtId="181" fontId="10" fillId="0" borderId="25" xfId="0" applyNumberFormat="1" applyFont="1" applyBorder="1" applyAlignment="1">
      <alignment horizontal="right" vertical="center" wrapText="1"/>
    </xf>
    <xf numFmtId="38" fontId="10" fillId="0" borderId="27" xfId="3" applyFont="1" applyFill="1" applyBorder="1" applyAlignment="1" applyProtection="1">
      <alignment horizontal="right" vertical="center" wrapText="1"/>
    </xf>
    <xf numFmtId="180" fontId="10" fillId="0" borderId="50" xfId="0" applyNumberFormat="1" applyFont="1" applyBorder="1" applyAlignment="1">
      <alignment horizontal="right" vertical="center" wrapText="1"/>
    </xf>
    <xf numFmtId="180" fontId="10" fillId="0" borderId="51" xfId="0" applyNumberFormat="1" applyFont="1" applyBorder="1" applyAlignment="1">
      <alignment horizontal="right" vertical="center" wrapText="1"/>
    </xf>
    <xf numFmtId="180" fontId="10" fillId="0" borderId="28" xfId="0" applyNumberFormat="1" applyFont="1" applyBorder="1" applyAlignment="1">
      <alignment horizontal="right" vertical="center" wrapText="1"/>
    </xf>
    <xf numFmtId="0" fontId="10" fillId="0" borderId="60" xfId="0" applyFont="1" applyBorder="1" applyAlignment="1">
      <alignment horizontal="center" vertical="center" wrapText="1"/>
    </xf>
    <xf numFmtId="180" fontId="10" fillId="0" borderId="48" xfId="0" applyNumberFormat="1" applyFont="1" applyBorder="1" applyAlignment="1">
      <alignment horizontal="right" vertical="center" wrapText="1"/>
    </xf>
    <xf numFmtId="0" fontId="10" fillId="0" borderId="28" xfId="0" applyFont="1" applyBorder="1" applyAlignment="1">
      <alignment vertical="center"/>
    </xf>
    <xf numFmtId="180" fontId="10" fillId="0" borderId="22" xfId="0" applyNumberFormat="1" applyFont="1" applyBorder="1" applyAlignment="1">
      <alignment horizontal="right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distributed" vertical="center" wrapText="1" justifyLastLine="1"/>
    </xf>
    <xf numFmtId="180" fontId="10" fillId="0" borderId="57" xfId="0" applyNumberFormat="1" applyFont="1" applyBorder="1" applyAlignment="1">
      <alignment horizontal="right" vertical="center" wrapText="1"/>
    </xf>
    <xf numFmtId="180" fontId="10" fillId="0" borderId="58" xfId="0" applyNumberFormat="1" applyFont="1" applyBorder="1" applyAlignment="1">
      <alignment horizontal="right" vertical="center" wrapText="1"/>
    </xf>
    <xf numFmtId="180" fontId="10" fillId="0" borderId="59" xfId="0" applyNumberFormat="1" applyFont="1" applyBorder="1" applyAlignment="1">
      <alignment horizontal="right" vertical="center" wrapText="1"/>
    </xf>
    <xf numFmtId="180" fontId="10" fillId="0" borderId="39" xfId="0" applyNumberFormat="1" applyFont="1" applyBorder="1" applyAlignment="1">
      <alignment horizontal="right" vertical="center" wrapText="1"/>
    </xf>
    <xf numFmtId="0" fontId="13" fillId="0" borderId="62" xfId="0" applyFont="1" applyBorder="1" applyAlignment="1">
      <alignment horizontal="distributed" vertical="center" justifyLastLine="1"/>
    </xf>
    <xf numFmtId="0" fontId="13" fillId="0" borderId="63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0" fillId="0" borderId="64" xfId="0" applyFont="1" applyBorder="1" applyAlignment="1">
      <alignment horizontal="distributed" vertical="center" wrapText="1"/>
    </xf>
    <xf numFmtId="0" fontId="10" fillId="0" borderId="11" xfId="0" applyFont="1" applyBorder="1" applyAlignment="1">
      <alignment horizontal="distributed" vertical="center" wrapText="1"/>
    </xf>
    <xf numFmtId="178" fontId="10" fillId="0" borderId="48" xfId="0" applyNumberFormat="1" applyFont="1" applyBorder="1" applyAlignment="1">
      <alignment horizontal="right" vertical="center" wrapText="1"/>
    </xf>
    <xf numFmtId="178" fontId="14" fillId="0" borderId="25" xfId="0" applyNumberFormat="1" applyFont="1" applyBorder="1" applyAlignment="1">
      <alignment horizontal="right" vertical="center" wrapText="1"/>
    </xf>
    <xf numFmtId="178" fontId="14" fillId="0" borderId="65" xfId="0" applyNumberFormat="1" applyFont="1" applyBorder="1" applyAlignment="1">
      <alignment horizontal="right" vertical="center" wrapText="1"/>
    </xf>
    <xf numFmtId="0" fontId="10" fillId="0" borderId="66" xfId="0" applyFont="1" applyBorder="1" applyAlignment="1">
      <alignment horizontal="distributed" vertical="center" wrapText="1" justifyLastLine="1"/>
    </xf>
    <xf numFmtId="178" fontId="10" fillId="0" borderId="50" xfId="0" applyNumberFormat="1" applyFont="1" applyBorder="1" applyAlignment="1">
      <alignment horizontal="right" vertical="center" wrapText="1"/>
    </xf>
    <xf numFmtId="178" fontId="14" fillId="0" borderId="51" xfId="0" applyNumberFormat="1" applyFont="1" applyBorder="1" applyAlignment="1">
      <alignment horizontal="right" vertical="center" wrapText="1"/>
    </xf>
    <xf numFmtId="178" fontId="14" fillId="0" borderId="67" xfId="0" applyNumberFormat="1" applyFont="1" applyBorder="1" applyAlignment="1">
      <alignment horizontal="right" vertical="center" wrapText="1"/>
    </xf>
    <xf numFmtId="178" fontId="10" fillId="0" borderId="51" xfId="0" applyNumberFormat="1" applyFont="1" applyBorder="1" applyAlignment="1">
      <alignment horizontal="right" vertical="center" wrapText="1"/>
    </xf>
    <xf numFmtId="178" fontId="10" fillId="0" borderId="28" xfId="0" applyNumberFormat="1" applyFont="1" applyBorder="1" applyAlignment="1">
      <alignment horizontal="right" vertical="center" wrapText="1"/>
    </xf>
    <xf numFmtId="0" fontId="10" fillId="0" borderId="21" xfId="0" applyFont="1" applyBorder="1" applyAlignment="1">
      <alignment horizontal="distributed" vertical="center" justifyLastLine="1" shrinkToFit="1"/>
    </xf>
    <xf numFmtId="0" fontId="10" fillId="0" borderId="66" xfId="0" applyFont="1" applyBorder="1" applyAlignment="1">
      <alignment horizontal="distributed" vertical="center" justifyLastLine="1" shrinkToFit="1"/>
    </xf>
    <xf numFmtId="178" fontId="10" fillId="0" borderId="6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178" fontId="10" fillId="0" borderId="67" xfId="0" applyNumberFormat="1" applyFont="1" applyBorder="1" applyAlignment="1">
      <alignment horizontal="right" vertical="center" wrapText="1"/>
    </xf>
    <xf numFmtId="0" fontId="3" fillId="0" borderId="65" xfId="0" applyFont="1" applyBorder="1"/>
    <xf numFmtId="0" fontId="3" fillId="0" borderId="67" xfId="0" applyFont="1" applyBorder="1"/>
    <xf numFmtId="38" fontId="10" fillId="0" borderId="65" xfId="4" applyFont="1" applyBorder="1" applyAlignment="1">
      <alignment vertical="center"/>
    </xf>
    <xf numFmtId="38" fontId="10" fillId="0" borderId="67" xfId="4" applyFont="1" applyBorder="1" applyAlignment="1">
      <alignment vertical="center"/>
    </xf>
    <xf numFmtId="178" fontId="10" fillId="0" borderId="57" xfId="0" applyNumberFormat="1" applyFont="1" applyBorder="1" applyAlignment="1">
      <alignment horizontal="right" vertical="center" wrapText="1"/>
    </xf>
    <xf numFmtId="178" fontId="14" fillId="0" borderId="58" xfId="0" applyNumberFormat="1" applyFont="1" applyBorder="1" applyAlignment="1">
      <alignment horizontal="right" vertical="center" wrapText="1"/>
    </xf>
    <xf numFmtId="38" fontId="10" fillId="0" borderId="68" xfId="4" applyFont="1" applyBorder="1" applyAlignment="1">
      <alignment vertical="center"/>
    </xf>
    <xf numFmtId="178" fontId="10" fillId="0" borderId="58" xfId="0" applyNumberFormat="1" applyFont="1" applyBorder="1" applyAlignment="1">
      <alignment horizontal="right" vertical="center" wrapText="1"/>
    </xf>
    <xf numFmtId="178" fontId="10" fillId="0" borderId="59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15" xfId="0" applyNumberFormat="1" applyFont="1" applyBorder="1" applyAlignment="1">
      <alignment horizontal="right" vertical="center" wrapText="1"/>
    </xf>
    <xf numFmtId="3" fontId="10" fillId="0" borderId="71" xfId="0" applyNumberFormat="1" applyFont="1" applyBorder="1" applyAlignment="1">
      <alignment horizontal="right" vertical="center" wrapText="1"/>
    </xf>
    <xf numFmtId="3" fontId="10" fillId="0" borderId="72" xfId="0" applyNumberFormat="1" applyFont="1" applyBorder="1" applyAlignment="1">
      <alignment horizontal="right" vertical="center" wrapText="1"/>
    </xf>
    <xf numFmtId="3" fontId="10" fillId="0" borderId="16" xfId="0" applyNumberFormat="1" applyFont="1" applyBorder="1" applyAlignment="1">
      <alignment horizontal="right" vertical="center" wrapText="1"/>
    </xf>
    <xf numFmtId="3" fontId="10" fillId="0" borderId="73" xfId="0" applyNumberFormat="1" applyFont="1" applyBorder="1" applyAlignment="1">
      <alignment horizontal="right" vertical="center" wrapText="1"/>
    </xf>
    <xf numFmtId="3" fontId="10" fillId="0" borderId="19" xfId="0" applyNumberFormat="1" applyFont="1" applyBorder="1" applyAlignment="1">
      <alignment horizontal="right" vertical="center" wrapText="1"/>
    </xf>
    <xf numFmtId="3" fontId="10" fillId="0" borderId="65" xfId="0" applyNumberFormat="1" applyFont="1" applyBorder="1" applyAlignment="1">
      <alignment horizontal="right" vertical="center" wrapText="1"/>
    </xf>
    <xf numFmtId="3" fontId="10" fillId="0" borderId="74" xfId="0" applyNumberFormat="1" applyFont="1" applyBorder="1" applyAlignment="1">
      <alignment horizontal="right" vertical="center" wrapText="1"/>
    </xf>
    <xf numFmtId="3" fontId="10" fillId="0" borderId="75" xfId="0" applyNumberFormat="1" applyFont="1" applyBorder="1" applyAlignment="1">
      <alignment horizontal="right" vertical="center" wrapText="1"/>
    </xf>
    <xf numFmtId="3" fontId="10" fillId="0" borderId="55" xfId="0" applyNumberFormat="1" applyFont="1" applyBorder="1" applyAlignment="1">
      <alignment horizontal="right" vertical="center" wrapText="1"/>
    </xf>
    <xf numFmtId="182" fontId="10" fillId="0" borderId="58" xfId="0" applyNumberFormat="1" applyFont="1" applyBorder="1" applyAlignment="1">
      <alignment horizontal="right" vertical="center" wrapText="1"/>
    </xf>
    <xf numFmtId="182" fontId="10" fillId="0" borderId="76" xfId="0" applyNumberFormat="1" applyFont="1" applyBorder="1" applyAlignment="1">
      <alignment horizontal="right" vertical="center" wrapText="1"/>
    </xf>
    <xf numFmtId="182" fontId="10" fillId="0" borderId="31" xfId="0" applyNumberFormat="1" applyFont="1" applyBorder="1" applyAlignment="1">
      <alignment horizontal="right" vertical="center" wrapText="1"/>
    </xf>
    <xf numFmtId="182" fontId="10" fillId="0" borderId="68" xfId="0" applyNumberFormat="1" applyFont="1" applyBorder="1" applyAlignment="1">
      <alignment horizontal="right" vertical="center" wrapText="1"/>
    </xf>
    <xf numFmtId="182" fontId="10" fillId="0" borderId="77" xfId="0" applyNumberFormat="1" applyFont="1" applyBorder="1" applyAlignment="1">
      <alignment horizontal="right" vertical="center" wrapText="1"/>
    </xf>
    <xf numFmtId="182" fontId="10" fillId="0" borderId="78" xfId="0" applyNumberFormat="1" applyFont="1" applyBorder="1" applyAlignment="1">
      <alignment horizontal="right" vertical="center" wrapText="1"/>
    </xf>
    <xf numFmtId="182" fontId="10" fillId="0" borderId="79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/>
    <xf numFmtId="178" fontId="3" fillId="0" borderId="0" xfId="0" applyNumberFormat="1" applyFont="1"/>
    <xf numFmtId="0" fontId="10" fillId="0" borderId="60" xfId="0" applyFont="1" applyBorder="1" applyAlignment="1">
      <alignment horizontal="distributed" vertical="center" wrapText="1" justifyLastLine="1"/>
    </xf>
    <xf numFmtId="178" fontId="10" fillId="0" borderId="14" xfId="0" applyNumberFormat="1" applyFont="1" applyBorder="1" applyAlignment="1">
      <alignment horizontal="right" vertical="center" wrapText="1"/>
    </xf>
    <xf numFmtId="178" fontId="10" fillId="0" borderId="72" xfId="0" applyNumberFormat="1" applyFont="1" applyBorder="1" applyAlignment="1">
      <alignment horizontal="right" vertical="center" wrapText="1"/>
    </xf>
    <xf numFmtId="178" fontId="10" fillId="0" borderId="71" xfId="0" applyNumberFormat="1" applyFont="1" applyBorder="1" applyAlignment="1">
      <alignment horizontal="right" vertical="center" wrapText="1"/>
    </xf>
    <xf numFmtId="178" fontId="10" fillId="0" borderId="15" xfId="0" applyNumberFormat="1" applyFont="1" applyBorder="1" applyAlignment="1">
      <alignment horizontal="right" vertical="center" wrapText="1"/>
    </xf>
    <xf numFmtId="178" fontId="10" fillId="0" borderId="80" xfId="0" applyNumberFormat="1" applyFont="1" applyBorder="1" applyAlignment="1">
      <alignment horizontal="right" vertical="center" wrapText="1"/>
    </xf>
    <xf numFmtId="178" fontId="17" fillId="2" borderId="73" xfId="0" applyNumberFormat="1" applyFont="1" applyFill="1" applyBorder="1" applyAlignment="1">
      <alignment horizontal="right" vertical="center" wrapText="1"/>
    </xf>
    <xf numFmtId="178" fontId="10" fillId="0" borderId="74" xfId="0" applyNumberFormat="1" applyFont="1" applyBorder="1" applyAlignment="1">
      <alignment horizontal="right" vertical="center" wrapText="1"/>
    </xf>
    <xf numFmtId="178" fontId="10" fillId="0" borderId="19" xfId="3" applyNumberFormat="1" applyFont="1" applyFill="1" applyBorder="1" applyAlignment="1">
      <alignment horizontal="right" vertical="center" wrapText="1"/>
    </xf>
    <xf numFmtId="178" fontId="10" fillId="0" borderId="81" xfId="3" applyNumberFormat="1" applyFont="1" applyFill="1" applyBorder="1" applyAlignment="1">
      <alignment horizontal="right" vertical="center" wrapText="1"/>
    </xf>
    <xf numFmtId="178" fontId="17" fillId="2" borderId="55" xfId="3" applyNumberFormat="1" applyFont="1" applyFill="1" applyBorder="1" applyAlignment="1">
      <alignment horizontal="right" vertical="center" wrapText="1"/>
    </xf>
    <xf numFmtId="178" fontId="10" fillId="0" borderId="82" xfId="0" applyNumberFormat="1" applyFont="1" applyBorder="1" applyAlignment="1">
      <alignment horizontal="right" vertical="center" wrapText="1"/>
    </xf>
    <xf numFmtId="178" fontId="10" fillId="0" borderId="83" xfId="0" applyNumberFormat="1" applyFont="1" applyBorder="1" applyAlignment="1">
      <alignment horizontal="right" vertical="center" wrapText="1"/>
    </xf>
    <xf numFmtId="178" fontId="10" fillId="0" borderId="84" xfId="0" applyNumberFormat="1" applyFont="1" applyBorder="1" applyAlignment="1">
      <alignment horizontal="right" vertical="center" wrapText="1"/>
    </xf>
    <xf numFmtId="178" fontId="10" fillId="0" borderId="85" xfId="3" applyNumberFormat="1" applyFont="1" applyFill="1" applyBorder="1" applyAlignment="1">
      <alignment horizontal="right" vertical="center" wrapText="1"/>
    </xf>
    <xf numFmtId="178" fontId="10" fillId="0" borderId="86" xfId="3" applyNumberFormat="1" applyFont="1" applyFill="1" applyBorder="1" applyAlignment="1">
      <alignment horizontal="right" vertical="center" wrapText="1"/>
    </xf>
    <xf numFmtId="178" fontId="10" fillId="0" borderId="87" xfId="3" applyNumberFormat="1" applyFont="1" applyFill="1" applyBorder="1" applyAlignment="1">
      <alignment horizontal="right" vertical="center" wrapText="1"/>
    </xf>
    <xf numFmtId="178" fontId="17" fillId="2" borderId="88" xfId="3" applyNumberFormat="1" applyFont="1" applyFill="1" applyBorder="1" applyAlignment="1">
      <alignment horizontal="right" vertical="center" wrapText="1"/>
    </xf>
    <xf numFmtId="178" fontId="10" fillId="0" borderId="61" xfId="0" applyNumberFormat="1" applyFont="1" applyBorder="1" applyAlignment="1">
      <alignment horizontal="center" vertical="center" wrapText="1"/>
    </xf>
    <xf numFmtId="178" fontId="10" fillId="0" borderId="36" xfId="0" applyNumberFormat="1" applyFont="1" applyBorder="1" applyAlignment="1">
      <alignment horizontal="center" vertical="center"/>
    </xf>
    <xf numFmtId="178" fontId="10" fillId="0" borderId="31" xfId="0" applyNumberFormat="1" applyFont="1" applyBorder="1" applyAlignment="1">
      <alignment horizontal="right" vertical="center" wrapText="1"/>
    </xf>
    <xf numFmtId="178" fontId="10" fillId="0" borderId="32" xfId="0" applyNumberFormat="1" applyFont="1" applyBorder="1" applyAlignment="1">
      <alignment horizontal="right" vertical="center" wrapText="1"/>
    </xf>
    <xf numFmtId="178" fontId="10" fillId="0" borderId="40" xfId="0" applyNumberFormat="1" applyFont="1" applyBorder="1" applyAlignment="1">
      <alignment horizontal="right" vertical="center" wrapText="1"/>
    </xf>
    <xf numFmtId="178" fontId="10" fillId="0" borderId="89" xfId="0" applyNumberFormat="1" applyFont="1" applyBorder="1" applyAlignment="1">
      <alignment horizontal="right" vertical="center" wrapText="1"/>
    </xf>
    <xf numFmtId="178" fontId="10" fillId="0" borderId="90" xfId="0" applyNumberFormat="1" applyFont="1" applyBorder="1" applyAlignment="1">
      <alignment horizontal="right" vertical="center" wrapText="1"/>
    </xf>
    <xf numFmtId="0" fontId="3" fillId="0" borderId="26" xfId="0" applyFont="1" applyBorder="1" applyAlignment="1">
      <alignment vertical="center"/>
    </xf>
    <xf numFmtId="0" fontId="3" fillId="0" borderId="91" xfId="0" applyFont="1" applyBorder="1" applyAlignment="1">
      <alignment vertical="center"/>
    </xf>
    <xf numFmtId="0" fontId="3" fillId="0" borderId="26" xfId="0" applyFont="1" applyBorder="1"/>
    <xf numFmtId="0" fontId="3" fillId="0" borderId="26" xfId="0" applyFont="1" applyBorder="1" applyAlignment="1">
      <alignment horizontal="center" vertical="center"/>
    </xf>
    <xf numFmtId="4" fontId="3" fillId="0" borderId="26" xfId="0" applyNumberFormat="1" applyFont="1" applyBorder="1" applyAlignment="1">
      <alignment vertical="center"/>
    </xf>
    <xf numFmtId="4" fontId="3" fillId="3" borderId="26" xfId="0" applyNumberFormat="1" applyFont="1" applyFill="1" applyBorder="1" applyAlignment="1">
      <alignment vertical="center"/>
    </xf>
    <xf numFmtId="4" fontId="3" fillId="3" borderId="26" xfId="0" applyNumberFormat="1" applyFont="1" applyFill="1" applyBorder="1"/>
    <xf numFmtId="0" fontId="18" fillId="0" borderId="0" xfId="0" applyFont="1" applyAlignment="1">
      <alignment vertical="center"/>
    </xf>
    <xf numFmtId="0" fontId="10" fillId="0" borderId="49" xfId="0" applyFont="1" applyFill="1" applyBorder="1" applyAlignment="1">
      <alignment horizontal="distributed" vertical="center" wrapText="1" justifyLastLine="1"/>
    </xf>
    <xf numFmtId="0" fontId="10" fillId="0" borderId="51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183" fontId="10" fillId="0" borderId="25" xfId="0" applyNumberFormat="1" applyFont="1" applyBorder="1" applyAlignment="1">
      <alignment horizontal="right" vertical="center" wrapText="1"/>
    </xf>
    <xf numFmtId="183" fontId="10" fillId="0" borderId="74" xfId="0" applyNumberFormat="1" applyFont="1" applyBorder="1" applyAlignment="1">
      <alignment horizontal="right" vertical="center" wrapText="1"/>
    </xf>
    <xf numFmtId="183" fontId="10" fillId="0" borderId="19" xfId="0" applyNumberFormat="1" applyFont="1" applyBorder="1" applyAlignment="1">
      <alignment horizontal="right" vertical="center" wrapText="1"/>
    </xf>
    <xf numFmtId="183" fontId="14" fillId="0" borderId="25" xfId="0" applyNumberFormat="1" applyFont="1" applyBorder="1" applyAlignment="1">
      <alignment horizontal="right" vertical="center" wrapText="1"/>
    </xf>
    <xf numFmtId="183" fontId="14" fillId="0" borderId="65" xfId="0" applyNumberFormat="1" applyFont="1" applyBorder="1" applyAlignment="1">
      <alignment horizontal="right" vertical="center" wrapText="1"/>
    </xf>
    <xf numFmtId="183" fontId="14" fillId="0" borderId="81" xfId="0" applyNumberFormat="1" applyFont="1" applyBorder="1" applyAlignment="1">
      <alignment horizontal="right" vertical="center" wrapText="1"/>
    </xf>
    <xf numFmtId="183" fontId="14" fillId="0" borderId="75" xfId="0" applyNumberFormat="1" applyFont="1" applyBorder="1" applyAlignment="1">
      <alignment horizontal="right" vertical="center" wrapText="1"/>
    </xf>
    <xf numFmtId="183" fontId="14" fillId="0" borderId="55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vertical="center" wrapText="1"/>
    </xf>
    <xf numFmtId="0" fontId="10" fillId="0" borderId="60" xfId="0" applyFont="1" applyFill="1" applyBorder="1" applyAlignment="1">
      <alignment horizontal="distributed" vertical="center" wrapText="1" justifyLastLine="1" shrinkToFit="1"/>
    </xf>
    <xf numFmtId="0" fontId="10" fillId="0" borderId="60" xfId="0" applyFont="1" applyFill="1" applyBorder="1" applyAlignment="1">
      <alignment horizontal="distributed" vertical="center" justifyLastLine="1"/>
    </xf>
    <xf numFmtId="3" fontId="10" fillId="0" borderId="24" xfId="0" applyNumberFormat="1" applyFont="1" applyBorder="1" applyAlignment="1">
      <alignment horizontal="right" vertical="center" wrapText="1"/>
    </xf>
    <xf numFmtId="0" fontId="10" fillId="0" borderId="47" xfId="0" applyFont="1" applyFill="1" applyBorder="1" applyAlignment="1">
      <alignment horizontal="distributed" vertical="center" wrapText="1" justifyLastLine="1"/>
    </xf>
    <xf numFmtId="183" fontId="10" fillId="0" borderId="51" xfId="0" applyNumberFormat="1" applyFont="1" applyBorder="1" applyAlignment="1">
      <alignment vertical="center" wrapText="1"/>
    </xf>
    <xf numFmtId="183" fontId="10" fillId="0" borderId="0" xfId="0" applyNumberFormat="1" applyFont="1" applyBorder="1" applyAlignment="1">
      <alignment vertical="center" wrapText="1"/>
    </xf>
    <xf numFmtId="183" fontId="10" fillId="0" borderId="14" xfId="0" applyNumberFormat="1" applyFont="1" applyBorder="1" applyAlignment="1">
      <alignment vertical="center" wrapText="1"/>
    </xf>
    <xf numFmtId="183" fontId="14" fillId="0" borderId="14" xfId="0" applyNumberFormat="1" applyFont="1" applyBorder="1" applyAlignment="1">
      <alignment vertical="center" wrapText="1"/>
    </xf>
    <xf numFmtId="183" fontId="14" fillId="0" borderId="67" xfId="0" applyNumberFormat="1" applyFont="1" applyBorder="1" applyAlignment="1">
      <alignment vertical="center" wrapText="1"/>
    </xf>
    <xf numFmtId="183" fontId="14" fillId="0" borderId="92" xfId="0" applyNumberFormat="1" applyFont="1" applyBorder="1" applyAlignment="1">
      <alignment vertical="center" wrapText="1"/>
    </xf>
    <xf numFmtId="183" fontId="14" fillId="0" borderId="88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12" fillId="0" borderId="54" xfId="0" applyFont="1" applyBorder="1" applyAlignment="1">
      <alignment horizontal="distributed" vertical="center" wrapText="1" justifyLastLine="1"/>
    </xf>
    <xf numFmtId="0" fontId="12" fillId="0" borderId="66" xfId="0" applyFont="1" applyBorder="1" applyAlignment="1">
      <alignment horizontal="distributed" vertical="center" wrapText="1" justifyLastLine="1"/>
    </xf>
    <xf numFmtId="0" fontId="12" fillId="0" borderId="93" xfId="0" applyFont="1" applyBorder="1" applyAlignment="1">
      <alignment horizontal="distributed" vertical="center" wrapText="1" justifyLastLine="1"/>
    </xf>
    <xf numFmtId="0" fontId="19" fillId="0" borderId="66" xfId="0" applyFont="1" applyBorder="1" applyAlignment="1">
      <alignment horizontal="justify" vertical="center" wrapText="1"/>
    </xf>
    <xf numFmtId="0" fontId="12" fillId="0" borderId="66" xfId="0" applyFont="1" applyBorder="1" applyAlignment="1">
      <alignment horizontal="justify" vertical="center" wrapText="1"/>
    </xf>
    <xf numFmtId="0" fontId="12" fillId="0" borderId="66" xfId="0" applyFont="1" applyBorder="1" applyAlignment="1">
      <alignment vertical="center"/>
    </xf>
    <xf numFmtId="0" fontId="12" fillId="0" borderId="66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center"/>
    </xf>
    <xf numFmtId="0" fontId="12" fillId="0" borderId="94" xfId="0" applyFont="1" applyBorder="1" applyAlignment="1">
      <alignment horizontal="justify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21" xfId="0" applyFont="1" applyBorder="1" applyAlignment="1">
      <alignment horizontal="center" vertical="center" wrapText="1" justifyLastLine="1"/>
    </xf>
    <xf numFmtId="0" fontId="12" fillId="0" borderId="48" xfId="0" applyFont="1" applyBorder="1" applyAlignment="1">
      <alignment horizontal="center" vertical="center" wrapText="1"/>
    </xf>
    <xf numFmtId="178" fontId="12" fillId="0" borderId="93" xfId="0" applyNumberFormat="1" applyFont="1" applyBorder="1" applyAlignment="1">
      <alignment horizontal="right" vertical="center" wrapText="1"/>
    </xf>
    <xf numFmtId="178" fontId="19" fillId="0" borderId="66" xfId="0" applyNumberFormat="1" applyFont="1" applyBorder="1" applyAlignment="1">
      <alignment horizontal="right" vertical="center" wrapText="1"/>
    </xf>
    <xf numFmtId="178" fontId="12" fillId="0" borderId="66" xfId="0" applyNumberFormat="1" applyFont="1" applyBorder="1" applyAlignment="1">
      <alignment horizontal="right" vertical="center" wrapText="1"/>
    </xf>
    <xf numFmtId="183" fontId="12" fillId="0" borderId="66" xfId="0" applyNumberFormat="1" applyFont="1" applyBorder="1" applyAlignment="1">
      <alignment horizontal="right" vertical="center" wrapText="1"/>
    </xf>
    <xf numFmtId="3" fontId="12" fillId="0" borderId="66" xfId="0" applyNumberFormat="1" applyFont="1" applyBorder="1" applyAlignment="1">
      <alignment horizontal="right" vertical="center" wrapText="1"/>
    </xf>
    <xf numFmtId="0" fontId="12" fillId="0" borderId="66" xfId="0" applyFont="1" applyBorder="1" applyAlignment="1">
      <alignment horizontal="right" vertical="center" wrapText="1"/>
    </xf>
    <xf numFmtId="0" fontId="12" fillId="0" borderId="94" xfId="0" applyFont="1" applyBorder="1" applyAlignment="1">
      <alignment horizontal="right" vertical="center" wrapText="1"/>
    </xf>
    <xf numFmtId="0" fontId="12" fillId="0" borderId="95" xfId="0" applyFont="1" applyBorder="1" applyAlignment="1">
      <alignment horizontal="center" vertical="center" wrapText="1" justifyLastLine="1"/>
    </xf>
    <xf numFmtId="178" fontId="19" fillId="0" borderId="93" xfId="0" applyNumberFormat="1" applyFont="1" applyBorder="1" applyAlignment="1">
      <alignment horizontal="right" vertical="center" wrapText="1"/>
    </xf>
    <xf numFmtId="183" fontId="19" fillId="0" borderId="66" xfId="0" applyNumberFormat="1" applyFont="1" applyBorder="1" applyAlignment="1">
      <alignment horizontal="right" vertical="center" wrapText="1"/>
    </xf>
    <xf numFmtId="3" fontId="19" fillId="0" borderId="66" xfId="0" applyNumberFormat="1" applyFont="1" applyBorder="1" applyAlignment="1">
      <alignment horizontal="right" vertical="center" wrapText="1"/>
    </xf>
    <xf numFmtId="0" fontId="12" fillId="0" borderId="49" xfId="0" applyFont="1" applyBorder="1" applyAlignment="1">
      <alignment horizontal="distributed" vertical="center" wrapText="1" justifyLastLine="1"/>
    </xf>
    <xf numFmtId="0" fontId="12" fillId="0" borderId="66" xfId="0" applyFont="1" applyBorder="1" applyAlignment="1">
      <alignment horizontal="center" vertical="center" wrapText="1" justifyLastLine="1"/>
    </xf>
    <xf numFmtId="0" fontId="12" fillId="0" borderId="47" xfId="0" applyFont="1" applyBorder="1" applyAlignment="1">
      <alignment horizontal="distributed" vertical="center" wrapText="1" justifyLastLine="1"/>
    </xf>
    <xf numFmtId="0" fontId="12" fillId="0" borderId="26" xfId="0" applyFont="1" applyBorder="1" applyAlignment="1">
      <alignment horizontal="distributed" vertical="center" wrapText="1" justifyLastLine="1"/>
    </xf>
    <xf numFmtId="0" fontId="12" fillId="0" borderId="48" xfId="0" applyFont="1" applyBorder="1" applyAlignment="1">
      <alignment horizontal="distributed" vertical="center" wrapText="1" justifyLastLine="1"/>
    </xf>
    <xf numFmtId="0" fontId="12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96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/>
    </xf>
    <xf numFmtId="184" fontId="12" fillId="0" borderId="22" xfId="0" applyNumberFormat="1" applyFont="1" applyBorder="1" applyAlignment="1">
      <alignment horizontal="right" vertical="center"/>
    </xf>
    <xf numFmtId="184" fontId="12" fillId="0" borderId="21" xfId="0" applyNumberFormat="1" applyFont="1" applyBorder="1" applyAlignment="1">
      <alignment horizontal="right" vertical="center"/>
    </xf>
    <xf numFmtId="184" fontId="12" fillId="0" borderId="96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 wrapText="1"/>
    </xf>
    <xf numFmtId="184" fontId="19" fillId="0" borderId="22" xfId="0" applyNumberFormat="1" applyFont="1" applyBorder="1" applyAlignment="1">
      <alignment horizontal="right" vertical="center"/>
    </xf>
    <xf numFmtId="184" fontId="19" fillId="0" borderId="21" xfId="0" applyNumberFormat="1" applyFont="1" applyBorder="1" applyAlignment="1">
      <alignment horizontal="right" vertical="center"/>
    </xf>
    <xf numFmtId="184" fontId="19" fillId="0" borderId="96" xfId="0" applyNumberFormat="1" applyFont="1" applyBorder="1" applyAlignment="1">
      <alignment horizontal="right" vertical="center"/>
    </xf>
    <xf numFmtId="0" fontId="12" fillId="0" borderId="28" xfId="0" applyFont="1" applyBorder="1" applyAlignment="1">
      <alignment vertical="center"/>
    </xf>
    <xf numFmtId="3" fontId="1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/>
    <xf numFmtId="0" fontId="10" fillId="4" borderId="97" xfId="0" applyFont="1" applyFill="1" applyBorder="1" applyAlignment="1">
      <alignment horizontal="center" vertical="center" wrapText="1"/>
    </xf>
    <xf numFmtId="0" fontId="10" fillId="4" borderId="6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83" fontId="10" fillId="4" borderId="19" xfId="0" applyNumberFormat="1" applyFont="1" applyFill="1" applyBorder="1" applyAlignment="1">
      <alignment horizontal="right" vertical="center" wrapText="1"/>
    </xf>
    <xf numFmtId="183" fontId="10" fillId="4" borderId="81" xfId="0" applyNumberFormat="1" applyFont="1" applyFill="1" applyBorder="1" applyAlignment="1">
      <alignment horizontal="right" vertical="center" wrapText="1"/>
    </xf>
    <xf numFmtId="183" fontId="10" fillId="4" borderId="65" xfId="0" applyNumberFormat="1" applyFont="1" applyFill="1" applyBorder="1" applyAlignment="1">
      <alignment horizontal="right" vertical="center" wrapText="1"/>
    </xf>
    <xf numFmtId="183" fontId="10" fillId="4" borderId="75" xfId="0" applyNumberFormat="1" applyFont="1" applyFill="1" applyBorder="1" applyAlignment="1">
      <alignment horizontal="right" vertical="center" wrapText="1"/>
    </xf>
    <xf numFmtId="183" fontId="10" fillId="0" borderId="75" xfId="0" applyNumberFormat="1" applyFont="1" applyFill="1" applyBorder="1" applyAlignment="1">
      <alignment horizontal="right" vertical="center" wrapText="1"/>
    </xf>
    <xf numFmtId="183" fontId="10" fillId="0" borderId="55" xfId="0" applyNumberFormat="1" applyFont="1" applyBorder="1" applyAlignment="1">
      <alignment horizontal="right" vertical="center" wrapText="1"/>
    </xf>
    <xf numFmtId="183" fontId="10" fillId="4" borderId="98" xfId="0" applyNumberFormat="1" applyFont="1" applyFill="1" applyBorder="1" applyAlignment="1">
      <alignment horizontal="right" vertical="center" wrapText="1"/>
    </xf>
    <xf numFmtId="0" fontId="10" fillId="0" borderId="60" xfId="0" applyFont="1" applyBorder="1" applyAlignment="1">
      <alignment horizontal="distributed" vertical="center" justifyLastLine="1" shrinkToFit="1"/>
    </xf>
    <xf numFmtId="0" fontId="10" fillId="0" borderId="61" xfId="0" applyFont="1" applyBorder="1" applyAlignment="1">
      <alignment horizontal="distributed" vertical="center" wrapText="1" justifyLastLine="1"/>
    </xf>
    <xf numFmtId="183" fontId="10" fillId="0" borderId="58" xfId="0" applyNumberFormat="1" applyFont="1" applyBorder="1" applyAlignment="1">
      <alignment vertical="center" wrapText="1"/>
    </xf>
    <xf numFmtId="183" fontId="10" fillId="0" borderId="76" xfId="0" applyNumberFormat="1" applyFont="1" applyBorder="1" applyAlignment="1">
      <alignment vertical="center" wrapText="1"/>
    </xf>
    <xf numFmtId="183" fontId="10" fillId="0" borderId="31" xfId="0" applyNumberFormat="1" applyFont="1" applyBorder="1" applyAlignment="1">
      <alignment vertical="center" wrapText="1"/>
    </xf>
    <xf numFmtId="183" fontId="10" fillId="0" borderId="77" xfId="0" applyNumberFormat="1" applyFont="1" applyBorder="1" applyAlignment="1">
      <alignment vertical="center" wrapText="1"/>
    </xf>
    <xf numFmtId="183" fontId="10" fillId="4" borderId="34" xfId="0" applyNumberFormat="1" applyFont="1" applyFill="1" applyBorder="1" applyAlignment="1">
      <alignment vertical="center" wrapText="1"/>
    </xf>
    <xf numFmtId="183" fontId="10" fillId="4" borderId="68" xfId="0" applyNumberFormat="1" applyFont="1" applyFill="1" applyBorder="1" applyAlignment="1">
      <alignment vertical="center" wrapText="1"/>
    </xf>
    <xf numFmtId="183" fontId="10" fillId="4" borderId="76" xfId="0" applyNumberFormat="1" applyFont="1" applyFill="1" applyBorder="1" applyAlignment="1">
      <alignment vertical="center" wrapText="1"/>
    </xf>
    <xf numFmtId="183" fontId="10" fillId="4" borderId="99" xfId="0" applyNumberFormat="1" applyFont="1" applyFill="1" applyBorder="1" applyAlignment="1">
      <alignment vertical="center" wrapText="1"/>
    </xf>
    <xf numFmtId="183" fontId="10" fillId="0" borderId="78" xfId="0" applyNumberFormat="1" applyFont="1" applyFill="1" applyBorder="1" applyAlignment="1">
      <alignment vertical="center" wrapText="1"/>
    </xf>
    <xf numFmtId="183" fontId="10" fillId="0" borderId="79" xfId="0" applyNumberFormat="1" applyFont="1" applyBorder="1" applyAlignment="1">
      <alignment vertical="center" wrapText="1"/>
    </xf>
    <xf numFmtId="0" fontId="10" fillId="0" borderId="100" xfId="0" applyFont="1" applyBorder="1" applyAlignment="1">
      <alignment horizontal="distributed" vertical="center" wrapText="1" justifyLastLine="1"/>
    </xf>
    <xf numFmtId="0" fontId="10" fillId="0" borderId="2" xfId="0" applyFont="1" applyBorder="1" applyAlignment="1">
      <alignment horizontal="distributed" vertical="center" wrapText="1" justifyLastLine="1"/>
    </xf>
    <xf numFmtId="0" fontId="11" fillId="0" borderId="2" xfId="0" applyFont="1" applyBorder="1" applyAlignment="1">
      <alignment horizontal="distributed" vertical="center" wrapText="1" justifyLastLine="1"/>
    </xf>
    <xf numFmtId="0" fontId="10" fillId="0" borderId="4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10" fillId="0" borderId="46" xfId="0" applyFont="1" applyBorder="1" applyAlignment="1">
      <alignment horizontal="justify" vertical="center" wrapText="1"/>
    </xf>
    <xf numFmtId="0" fontId="10" fillId="0" borderId="54" xfId="0" applyFont="1" applyBorder="1" applyAlignment="1">
      <alignment horizontal="distributed" vertical="center" wrapText="1" justifyLastLine="1"/>
    </xf>
    <xf numFmtId="0" fontId="10" fillId="0" borderId="21" xfId="0" applyFont="1" applyBorder="1" applyAlignment="1">
      <alignment horizontal="center" vertical="center" wrapText="1" justifyLastLine="1"/>
    </xf>
    <xf numFmtId="0" fontId="10" fillId="4" borderId="48" xfId="0" applyFont="1" applyFill="1" applyBorder="1" applyAlignment="1">
      <alignment horizontal="center" vertical="center" wrapText="1"/>
    </xf>
    <xf numFmtId="178" fontId="10" fillId="4" borderId="93" xfId="0" applyNumberFormat="1" applyFont="1" applyFill="1" applyBorder="1" applyAlignment="1">
      <alignment horizontal="right" vertical="center" wrapText="1"/>
    </xf>
    <xf numFmtId="178" fontId="10" fillId="4" borderId="66" xfId="0" applyNumberFormat="1" applyFont="1" applyFill="1" applyBorder="1" applyAlignment="1">
      <alignment horizontal="right" vertical="center" wrapText="1"/>
    </xf>
    <xf numFmtId="183" fontId="10" fillId="4" borderId="66" xfId="0" applyNumberFormat="1" applyFont="1" applyFill="1" applyBorder="1" applyAlignment="1">
      <alignment horizontal="right" vertical="center" wrapText="1"/>
    </xf>
    <xf numFmtId="3" fontId="10" fillId="4" borderId="66" xfId="0" applyNumberFormat="1" applyFont="1" applyFill="1" applyBorder="1" applyAlignment="1">
      <alignment horizontal="right" vertical="center" wrapText="1"/>
    </xf>
    <xf numFmtId="0" fontId="10" fillId="4" borderId="66" xfId="0" applyFont="1" applyFill="1" applyBorder="1" applyAlignment="1">
      <alignment horizontal="right" vertical="center" wrapText="1"/>
    </xf>
    <xf numFmtId="0" fontId="10" fillId="4" borderId="94" xfId="0" applyFont="1" applyFill="1" applyBorder="1" applyAlignment="1">
      <alignment horizontal="right" vertical="center" wrapText="1"/>
    </xf>
    <xf numFmtId="0" fontId="10" fillId="0" borderId="95" xfId="0" applyFont="1" applyBorder="1" applyAlignment="1">
      <alignment horizontal="center" vertical="center" wrapText="1" justifyLastLine="1"/>
    </xf>
    <xf numFmtId="178" fontId="10" fillId="0" borderId="66" xfId="0" applyNumberFormat="1" applyFont="1" applyBorder="1" applyAlignment="1">
      <alignment horizontal="right" vertical="center" wrapText="1"/>
    </xf>
    <xf numFmtId="183" fontId="10" fillId="0" borderId="66" xfId="0" applyNumberFormat="1" applyFont="1" applyBorder="1" applyAlignment="1">
      <alignment horizontal="right" vertical="center" wrapText="1"/>
    </xf>
    <xf numFmtId="3" fontId="10" fillId="0" borderId="66" xfId="0" applyNumberFormat="1" applyFont="1" applyBorder="1" applyAlignment="1">
      <alignment horizontal="right" vertical="center" wrapText="1"/>
    </xf>
    <xf numFmtId="178" fontId="10" fillId="4" borderId="50" xfId="0" applyNumberFormat="1" applyFont="1" applyFill="1" applyBorder="1" applyAlignment="1">
      <alignment horizontal="right" vertical="center" wrapText="1"/>
    </xf>
    <xf numFmtId="178" fontId="10" fillId="4" borderId="95" xfId="0" applyNumberFormat="1" applyFont="1" applyFill="1" applyBorder="1" applyAlignment="1">
      <alignment horizontal="right" vertical="center" wrapText="1"/>
    </xf>
    <xf numFmtId="178" fontId="10" fillId="0" borderId="95" xfId="0" applyNumberFormat="1" applyFont="1" applyBorder="1" applyAlignment="1">
      <alignment horizontal="right" vertical="center" wrapText="1"/>
    </xf>
    <xf numFmtId="183" fontId="10" fillId="0" borderId="95" xfId="0" applyNumberFormat="1" applyFont="1" applyBorder="1" applyAlignment="1">
      <alignment horizontal="right" vertical="center" wrapText="1"/>
    </xf>
    <xf numFmtId="3" fontId="10" fillId="0" borderId="95" xfId="0" applyNumberFormat="1" applyFont="1" applyBorder="1" applyAlignment="1">
      <alignment horizontal="right" vertical="center" wrapText="1"/>
    </xf>
    <xf numFmtId="178" fontId="10" fillId="4" borderId="48" xfId="0" applyNumberFormat="1" applyFont="1" applyFill="1" applyBorder="1" applyAlignment="1">
      <alignment horizontal="right" vertical="center" wrapText="1"/>
    </xf>
    <xf numFmtId="178" fontId="10" fillId="4" borderId="26" xfId="0" applyNumberFormat="1" applyFont="1" applyFill="1" applyBorder="1" applyAlignment="1">
      <alignment horizontal="right" vertical="center" wrapText="1"/>
    </xf>
    <xf numFmtId="178" fontId="10" fillId="0" borderId="26" xfId="0" applyNumberFormat="1" applyFont="1" applyBorder="1" applyAlignment="1">
      <alignment horizontal="right" vertical="center" wrapText="1"/>
    </xf>
    <xf numFmtId="183" fontId="10" fillId="0" borderId="26" xfId="0" applyNumberFormat="1" applyFont="1" applyBorder="1" applyAlignment="1">
      <alignment horizontal="right"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3" fontId="10" fillId="4" borderId="26" xfId="0" applyNumberFormat="1" applyFont="1" applyFill="1" applyBorder="1" applyAlignment="1">
      <alignment horizontal="right" vertical="center" wrapText="1"/>
    </xf>
    <xf numFmtId="0" fontId="10" fillId="4" borderId="26" xfId="0" applyFont="1" applyFill="1" applyBorder="1" applyAlignment="1">
      <alignment horizontal="right" vertical="center" wrapText="1"/>
    </xf>
    <xf numFmtId="0" fontId="10" fillId="4" borderId="27" xfId="0" applyFont="1" applyFill="1" applyBorder="1" applyAlignment="1">
      <alignment horizontal="right" vertical="center" wrapText="1"/>
    </xf>
    <xf numFmtId="0" fontId="10" fillId="4" borderId="101" xfId="0" applyFont="1" applyFill="1" applyBorder="1" applyAlignment="1">
      <alignment horizontal="right" vertical="center" wrapText="1"/>
    </xf>
    <xf numFmtId="0" fontId="10" fillId="0" borderId="66" xfId="0" applyFont="1" applyBorder="1" applyAlignment="1">
      <alignment horizontal="center" vertical="center" wrapText="1" justifyLastLine="1"/>
    </xf>
    <xf numFmtId="0" fontId="10" fillId="0" borderId="20" xfId="0" applyFont="1" applyBorder="1" applyAlignment="1">
      <alignment horizontal="distributed" vertical="center" wrapText="1" justifyLastLine="1"/>
    </xf>
    <xf numFmtId="0" fontId="11" fillId="0" borderId="48" xfId="0" applyFont="1" applyBorder="1" applyAlignment="1">
      <alignment horizontal="distributed" vertical="center" wrapText="1" justifyLastLine="1"/>
    </xf>
    <xf numFmtId="0" fontId="10" fillId="0" borderId="26" xfId="0" applyFont="1" applyBorder="1" applyAlignment="1">
      <alignment horizontal="justify" vertical="center" wrapText="1"/>
    </xf>
    <xf numFmtId="0" fontId="10" fillId="0" borderId="27" xfId="0" applyFont="1" applyBorder="1" applyAlignment="1">
      <alignment horizontal="justify" vertical="center" wrapText="1"/>
    </xf>
    <xf numFmtId="184" fontId="10" fillId="4" borderId="48" xfId="0" applyNumberFormat="1" applyFont="1" applyFill="1" applyBorder="1" applyAlignment="1">
      <alignment horizontal="right" vertical="center"/>
    </xf>
    <xf numFmtId="184" fontId="10" fillId="4" borderId="26" xfId="0" applyNumberFormat="1" applyFont="1" applyFill="1" applyBorder="1" applyAlignment="1">
      <alignment horizontal="right" vertical="center"/>
    </xf>
    <xf numFmtId="183" fontId="10" fillId="4" borderId="26" xfId="0" applyNumberFormat="1" applyFont="1" applyFill="1" applyBorder="1" applyAlignment="1">
      <alignment horizontal="right" vertical="center"/>
    </xf>
    <xf numFmtId="178" fontId="10" fillId="4" borderId="27" xfId="0" applyNumberFormat="1" applyFont="1" applyFill="1" applyBorder="1" applyAlignment="1">
      <alignment horizontal="right" vertical="center"/>
    </xf>
    <xf numFmtId="184" fontId="10" fillId="0" borderId="26" xfId="0" applyNumberFormat="1" applyFont="1" applyBorder="1" applyAlignment="1">
      <alignment horizontal="right" vertical="center"/>
    </xf>
    <xf numFmtId="183" fontId="10" fillId="0" borderId="26" xfId="0" applyNumberFormat="1" applyFont="1" applyBorder="1" applyAlignment="1">
      <alignment horizontal="right" vertical="center"/>
    </xf>
    <xf numFmtId="178" fontId="10" fillId="0" borderId="27" xfId="0" applyNumberFormat="1" applyFont="1" applyBorder="1" applyAlignment="1">
      <alignment horizontal="right" vertical="center"/>
    </xf>
    <xf numFmtId="0" fontId="10" fillId="4" borderId="22" xfId="0" applyFont="1" applyFill="1" applyBorder="1" applyAlignment="1">
      <alignment horizontal="center" vertical="center" wrapText="1"/>
    </xf>
    <xf numFmtId="184" fontId="10" fillId="4" borderId="50" xfId="0" applyNumberFormat="1" applyFont="1" applyFill="1" applyBorder="1" applyAlignment="1">
      <alignment horizontal="right" vertical="center"/>
    </xf>
    <xf numFmtId="184" fontId="10" fillId="4" borderId="95" xfId="0" applyNumberFormat="1" applyFont="1" applyFill="1" applyBorder="1" applyAlignment="1">
      <alignment horizontal="right" vertical="center"/>
    </xf>
    <xf numFmtId="184" fontId="10" fillId="0" borderId="95" xfId="0" applyNumberFormat="1" applyFont="1" applyBorder="1" applyAlignment="1">
      <alignment horizontal="right" vertical="center"/>
    </xf>
    <xf numFmtId="183" fontId="10" fillId="0" borderId="95" xfId="0" applyNumberFormat="1" applyFont="1" applyBorder="1" applyAlignment="1">
      <alignment horizontal="right" vertical="center"/>
    </xf>
    <xf numFmtId="178" fontId="10" fillId="0" borderId="28" xfId="0" applyNumberFormat="1" applyFont="1" applyBorder="1" applyAlignment="1">
      <alignment horizontal="right" vertical="center"/>
    </xf>
    <xf numFmtId="0" fontId="10" fillId="0" borderId="24" xfId="0" applyFont="1" applyBorder="1" applyAlignment="1">
      <alignment vertical="center"/>
    </xf>
    <xf numFmtId="184" fontId="10" fillId="4" borderId="22" xfId="0" applyNumberFormat="1" applyFont="1" applyFill="1" applyBorder="1" applyAlignment="1">
      <alignment horizontal="right" vertical="center"/>
    </xf>
    <xf numFmtId="184" fontId="10" fillId="4" borderId="21" xfId="0" applyNumberFormat="1" applyFont="1" applyFill="1" applyBorder="1" applyAlignment="1">
      <alignment horizontal="right" vertical="center"/>
    </xf>
    <xf numFmtId="184" fontId="10" fillId="0" borderId="21" xfId="0" applyNumberFormat="1" applyFont="1" applyBorder="1" applyAlignment="1">
      <alignment horizontal="right" vertical="center"/>
    </xf>
    <xf numFmtId="183" fontId="10" fillId="0" borderId="21" xfId="0" applyNumberFormat="1" applyFont="1" applyBorder="1" applyAlignment="1">
      <alignment horizontal="right" vertical="center"/>
    </xf>
    <xf numFmtId="178" fontId="10" fillId="0" borderId="23" xfId="0" applyNumberFormat="1" applyFont="1" applyBorder="1" applyAlignment="1">
      <alignment horizontal="right" vertical="center"/>
    </xf>
    <xf numFmtId="178" fontId="10" fillId="0" borderId="0" xfId="0" applyNumberFormat="1" applyFont="1"/>
    <xf numFmtId="0" fontId="10" fillId="0" borderId="56" xfId="0" applyFont="1" applyFill="1" applyBorder="1" applyAlignment="1">
      <alignment horizontal="distributed" vertical="center" wrapText="1" justifyLastLine="1"/>
    </xf>
    <xf numFmtId="0" fontId="10" fillId="0" borderId="102" xfId="0" applyFont="1" applyBorder="1" applyAlignment="1">
      <alignment horizontal="center" vertical="center" wrapText="1" justifyLastLine="1"/>
    </xf>
    <xf numFmtId="0" fontId="10" fillId="4" borderId="39" xfId="0" applyFont="1" applyFill="1" applyBorder="1" applyAlignment="1">
      <alignment horizontal="center" vertical="center" wrapText="1"/>
    </xf>
    <xf numFmtId="184" fontId="10" fillId="4" borderId="39" xfId="0" applyNumberFormat="1" applyFont="1" applyFill="1" applyBorder="1" applyAlignment="1">
      <alignment horizontal="right" vertical="center"/>
    </xf>
    <xf numFmtId="184" fontId="10" fillId="4" borderId="36" xfId="0" applyNumberFormat="1" applyFont="1" applyFill="1" applyBorder="1" applyAlignment="1">
      <alignment horizontal="right" vertical="center"/>
    </xf>
    <xf numFmtId="184" fontId="10" fillId="0" borderId="36" xfId="0" applyNumberFormat="1" applyFont="1" applyBorder="1" applyAlignment="1">
      <alignment horizontal="right" vertical="center"/>
    </xf>
    <xf numFmtId="183" fontId="10" fillId="0" borderId="36" xfId="0" applyNumberFormat="1" applyFont="1" applyBorder="1" applyAlignment="1">
      <alignment horizontal="right" vertical="center"/>
    </xf>
    <xf numFmtId="178" fontId="10" fillId="0" borderId="4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1" fillId="0" borderId="1" xfId="0" applyFont="1" applyBorder="1" applyAlignment="1">
      <alignment horizontal="distributed" vertical="center" wrapText="1" justifyLastLine="1"/>
    </xf>
    <xf numFmtId="0" fontId="10" fillId="0" borderId="45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distributed" vertical="center" wrapText="1" justifyLastLine="1"/>
    </xf>
    <xf numFmtId="3" fontId="10" fillId="0" borderId="25" xfId="0" applyNumberFormat="1" applyFont="1" applyBorder="1" applyAlignment="1">
      <alignment vertical="center" wrapText="1"/>
    </xf>
    <xf numFmtId="3" fontId="10" fillId="0" borderId="19" xfId="0" applyNumberFormat="1" applyFont="1" applyBorder="1" applyAlignment="1">
      <alignment vertical="center" wrapText="1"/>
    </xf>
    <xf numFmtId="3" fontId="10" fillId="0" borderId="55" xfId="0" applyNumberFormat="1" applyFont="1" applyBorder="1" applyAlignment="1">
      <alignment vertical="center" wrapText="1"/>
    </xf>
    <xf numFmtId="3" fontId="3" fillId="0" borderId="0" xfId="0" applyNumberFormat="1" applyFont="1"/>
    <xf numFmtId="0" fontId="11" fillId="0" borderId="60" xfId="0" applyFont="1" applyBorder="1" applyAlignment="1">
      <alignment horizontal="distributed" vertical="center" wrapText="1" justifyLastLine="1"/>
    </xf>
    <xf numFmtId="3" fontId="10" fillId="0" borderId="98" xfId="0" applyNumberFormat="1" applyFont="1" applyBorder="1" applyAlignment="1">
      <alignment horizontal="right" vertical="center" wrapText="1"/>
    </xf>
    <xf numFmtId="0" fontId="11" fillId="0" borderId="60" xfId="0" applyFont="1" applyBorder="1" applyAlignment="1">
      <alignment horizontal="distributed" vertical="center" wrapText="1" justifyLastLine="1" shrinkToFit="1"/>
    </xf>
    <xf numFmtId="183" fontId="10" fillId="0" borderId="98" xfId="0" applyNumberFormat="1" applyFont="1" applyBorder="1" applyAlignment="1">
      <alignment horizontal="right" vertical="center" wrapText="1"/>
    </xf>
    <xf numFmtId="0" fontId="11" fillId="0" borderId="61" xfId="0" applyFont="1" applyBorder="1" applyAlignment="1">
      <alignment horizontal="distributed" vertical="center" wrapText="1" justifyLastLine="1"/>
    </xf>
    <xf numFmtId="183" fontId="10" fillId="0" borderId="58" xfId="0" applyNumberFormat="1" applyFont="1" applyBorder="1" applyAlignment="1">
      <alignment horizontal="right" vertical="center" wrapText="1"/>
    </xf>
    <xf numFmtId="183" fontId="10" fillId="0" borderId="31" xfId="0" applyNumberFormat="1" applyFont="1" applyBorder="1" applyAlignment="1">
      <alignment horizontal="right" vertical="center" wrapText="1"/>
    </xf>
    <xf numFmtId="183" fontId="10" fillId="0" borderId="76" xfId="0" applyNumberFormat="1" applyFont="1" applyBorder="1" applyAlignment="1">
      <alignment horizontal="right" vertical="center" wrapText="1"/>
    </xf>
    <xf numFmtId="183" fontId="10" fillId="0" borderId="33" xfId="0" applyNumberFormat="1" applyFont="1" applyBorder="1" applyAlignment="1">
      <alignment horizontal="right" vertical="center" wrapText="1"/>
    </xf>
    <xf numFmtId="183" fontId="10" fillId="0" borderId="99" xfId="0" applyNumberFormat="1" applyFont="1" applyBorder="1" applyAlignment="1">
      <alignment horizontal="right" vertical="center" wrapText="1"/>
    </xf>
    <xf numFmtId="183" fontId="10" fillId="0" borderId="10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0" fillId="0" borderId="104" xfId="0" applyFont="1" applyBorder="1" applyAlignment="1">
      <alignment horizontal="distributed" vertical="center" wrapText="1" justifyLastLine="1"/>
    </xf>
    <xf numFmtId="3" fontId="10" fillId="0" borderId="9" xfId="0" applyNumberFormat="1" applyFont="1" applyBorder="1" applyAlignment="1">
      <alignment horizontal="distributed" vertical="center" wrapText="1" justifyLastLine="1"/>
    </xf>
    <xf numFmtId="3" fontId="10" fillId="0" borderId="9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horizontal="distributed" vertical="center" wrapText="1" justifyLastLine="1"/>
    </xf>
    <xf numFmtId="38" fontId="10" fillId="0" borderId="25" xfId="2" applyFont="1" applyBorder="1" applyAlignment="1">
      <alignment horizontal="right" vertical="center" wrapText="1"/>
    </xf>
    <xf numFmtId="0" fontId="10" fillId="0" borderId="25" xfId="0" applyFont="1" applyBorder="1" applyAlignment="1">
      <alignment horizontal="right" vertical="center" wrapText="1"/>
    </xf>
    <xf numFmtId="38" fontId="10" fillId="0" borderId="27" xfId="3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83" fontId="10" fillId="0" borderId="21" xfId="0" applyNumberFormat="1" applyFont="1" applyBorder="1" applyAlignment="1">
      <alignment horizontal="right" vertical="center" wrapText="1"/>
    </xf>
    <xf numFmtId="183" fontId="10" fillId="0" borderId="22" xfId="0" applyNumberFormat="1" applyFont="1" applyBorder="1" applyAlignment="1">
      <alignment horizontal="right" vertical="center" wrapText="1"/>
    </xf>
    <xf numFmtId="183" fontId="10" fillId="0" borderId="14" xfId="0" applyNumberFormat="1" applyFont="1" applyBorder="1" applyAlignment="1">
      <alignment horizontal="right" vertical="center" wrapText="1"/>
    </xf>
    <xf numFmtId="38" fontId="10" fillId="0" borderId="14" xfId="3" applyFont="1" applyBorder="1" applyAlignment="1">
      <alignment horizontal="right" vertical="center" wrapText="1"/>
    </xf>
    <xf numFmtId="183" fontId="10" fillId="0" borderId="2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183" fontId="10" fillId="0" borderId="48" xfId="0" applyNumberFormat="1" applyFont="1" applyBorder="1" applyAlignment="1">
      <alignment horizontal="right" vertical="center" wrapText="1"/>
    </xf>
    <xf numFmtId="183" fontId="10" fillId="0" borderId="25" xfId="0" applyNumberFormat="1" applyFont="1" applyBorder="1" applyAlignment="1">
      <alignment horizontal="right" vertical="center" wrapText="1" shrinkToFit="1"/>
    </xf>
    <xf numFmtId="183" fontId="10" fillId="0" borderId="27" xfId="0" applyNumberFormat="1" applyFont="1" applyBorder="1" applyAlignment="1">
      <alignment horizontal="right" vertical="center" wrapText="1" shrinkToFit="1"/>
    </xf>
    <xf numFmtId="183" fontId="10" fillId="0" borderId="36" xfId="0" applyNumberFormat="1" applyFont="1" applyBorder="1" applyAlignment="1">
      <alignment horizontal="right" vertical="center" wrapText="1"/>
    </xf>
    <xf numFmtId="183" fontId="10" fillId="0" borderId="39" xfId="0" applyNumberFormat="1" applyFont="1" applyBorder="1" applyAlignment="1">
      <alignment horizontal="right" vertical="center" wrapText="1"/>
    </xf>
    <xf numFmtId="38" fontId="10" fillId="0" borderId="31" xfId="3" applyFont="1" applyBorder="1" applyAlignment="1">
      <alignment horizontal="right" vertical="center" wrapText="1"/>
    </xf>
    <xf numFmtId="183" fontId="10" fillId="0" borderId="31" xfId="0" applyNumberFormat="1" applyFont="1" applyBorder="1" applyAlignment="1">
      <alignment horizontal="right" vertical="center" wrapText="1" shrinkToFit="1"/>
    </xf>
    <xf numFmtId="183" fontId="10" fillId="0" borderId="41" xfId="0" applyNumberFormat="1" applyFont="1" applyBorder="1" applyAlignment="1">
      <alignment horizontal="right" vertical="center" wrapText="1" shrinkToFit="1"/>
    </xf>
    <xf numFmtId="183" fontId="10" fillId="0" borderId="0" xfId="0" applyNumberFormat="1" applyFont="1" applyBorder="1" applyAlignment="1">
      <alignment horizontal="right" vertical="center" wrapText="1"/>
    </xf>
    <xf numFmtId="38" fontId="10" fillId="0" borderId="0" xfId="3" applyFont="1" applyBorder="1" applyAlignment="1">
      <alignment horizontal="right" vertical="center" wrapText="1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0" fontId="10" fillId="0" borderId="105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distributed" vertical="center" wrapText="1" justifyLastLine="1"/>
    </xf>
    <xf numFmtId="3" fontId="10" fillId="0" borderId="81" xfId="0" applyNumberFormat="1" applyFont="1" applyBorder="1" applyAlignment="1">
      <alignment horizontal="right" vertical="center" wrapText="1"/>
    </xf>
    <xf numFmtId="0" fontId="10" fillId="0" borderId="26" xfId="0" applyFont="1" applyBorder="1" applyAlignment="1">
      <alignment horizontal="distributed" wrapText="1"/>
    </xf>
    <xf numFmtId="0" fontId="14" fillId="0" borderId="60" xfId="0" applyFont="1" applyBorder="1" applyAlignment="1">
      <alignment horizontal="distributed" vertical="center" wrapText="1" justifyLastLine="1"/>
    </xf>
    <xf numFmtId="0" fontId="14" fillId="0" borderId="22" xfId="0" applyFont="1" applyBorder="1" applyAlignment="1">
      <alignment horizontal="center" vertical="center" wrapText="1" justifyLastLine="1"/>
    </xf>
    <xf numFmtId="0" fontId="14" fillId="0" borderId="15" xfId="0" applyFont="1" applyBorder="1" applyAlignment="1">
      <alignment horizontal="center" vertical="center" wrapText="1" justifyLastLine="1"/>
    </xf>
    <xf numFmtId="0" fontId="14" fillId="0" borderId="13" xfId="0" applyFont="1" applyBorder="1" applyAlignment="1">
      <alignment horizontal="center" vertical="center" wrapText="1" justifyLastLine="1"/>
    </xf>
    <xf numFmtId="3" fontId="10" fillId="0" borderId="109" xfId="0" applyNumberFormat="1" applyFont="1" applyBorder="1" applyAlignment="1">
      <alignment horizontal="right" vertical="center" wrapText="1"/>
    </xf>
    <xf numFmtId="3" fontId="10" fillId="0" borderId="80" xfId="0" applyNumberFormat="1" applyFont="1" applyBorder="1" applyAlignment="1">
      <alignment horizontal="right" vertical="center" wrapText="1"/>
    </xf>
    <xf numFmtId="0" fontId="14" fillId="0" borderId="93" xfId="0" applyFont="1" applyBorder="1" applyAlignment="1">
      <alignment horizontal="center" vertical="center" wrapText="1" justifyLastLine="1"/>
    </xf>
    <xf numFmtId="0" fontId="14" fillId="0" borderId="83" xfId="0" applyFont="1" applyBorder="1" applyAlignment="1">
      <alignment horizontal="center" vertical="center" wrapText="1" justifyLastLine="1"/>
    </xf>
    <xf numFmtId="0" fontId="14" fillId="0" borderId="110" xfId="0" applyFont="1" applyBorder="1" applyAlignment="1">
      <alignment horizontal="center" vertical="center" wrapText="1" justifyLastLine="1"/>
    </xf>
    <xf numFmtId="3" fontId="10" fillId="0" borderId="111" xfId="0" applyNumberFormat="1" applyFont="1" applyBorder="1" applyAlignment="1">
      <alignment horizontal="right" vertical="center" wrapText="1"/>
    </xf>
    <xf numFmtId="3" fontId="10" fillId="0" borderId="82" xfId="0" applyNumberFormat="1" applyFont="1" applyBorder="1" applyAlignment="1">
      <alignment horizontal="right" vertical="center" wrapText="1"/>
    </xf>
    <xf numFmtId="3" fontId="10" fillId="0" borderId="87" xfId="0" applyNumberFormat="1" applyFont="1" applyBorder="1" applyAlignment="1">
      <alignment horizontal="right" vertical="center" wrapText="1"/>
    </xf>
    <xf numFmtId="3" fontId="10" fillId="0" borderId="17" xfId="0" applyNumberFormat="1" applyFont="1" applyBorder="1" applyAlignment="1">
      <alignment horizontal="right" vertical="center" wrapText="1"/>
    </xf>
    <xf numFmtId="3" fontId="10" fillId="0" borderId="85" xfId="0" applyNumberFormat="1" applyFont="1" applyBorder="1" applyAlignment="1">
      <alignment horizontal="right" vertical="center" wrapText="1"/>
    </xf>
    <xf numFmtId="3" fontId="10" fillId="0" borderId="112" xfId="0" applyNumberFormat="1" applyFont="1" applyBorder="1" applyAlignment="1">
      <alignment horizontal="right" vertical="center" wrapText="1"/>
    </xf>
    <xf numFmtId="3" fontId="10" fillId="0" borderId="113" xfId="0" applyNumberFormat="1" applyFont="1" applyBorder="1" applyAlignment="1">
      <alignment horizontal="right" vertical="center" wrapText="1"/>
    </xf>
    <xf numFmtId="0" fontId="10" fillId="0" borderId="109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38" fontId="10" fillId="0" borderId="71" xfId="3" applyFont="1" applyBorder="1" applyAlignment="1" applyProtection="1">
      <alignment horizontal="right" vertical="center" wrapText="1"/>
    </xf>
    <xf numFmtId="38" fontId="10" fillId="0" borderId="75" xfId="3" applyFont="1" applyBorder="1" applyAlignment="1" applyProtection="1">
      <alignment horizontal="right" vertical="center" wrapText="1"/>
    </xf>
    <xf numFmtId="38" fontId="10" fillId="0" borderId="65" xfId="3" applyFont="1" applyBorder="1" applyAlignment="1" applyProtection="1">
      <alignment horizontal="right" vertical="center" wrapText="1"/>
    </xf>
    <xf numFmtId="38" fontId="10" fillId="0" borderId="81" xfId="3" applyFont="1" applyBorder="1" applyAlignment="1" applyProtection="1">
      <alignment horizontal="right" vertical="center" wrapText="1"/>
    </xf>
    <xf numFmtId="38" fontId="10" fillId="0" borderId="19" xfId="3" applyFont="1" applyFill="1" applyBorder="1" applyAlignment="1" applyProtection="1">
      <alignment horizontal="right" vertical="center" wrapText="1"/>
    </xf>
    <xf numFmtId="38" fontId="10" fillId="0" borderId="55" xfId="3" applyFont="1" applyFill="1" applyBorder="1" applyAlignment="1" applyProtection="1">
      <alignment horizontal="right" vertical="center" wrapText="1"/>
    </xf>
    <xf numFmtId="0" fontId="20" fillId="0" borderId="0" xfId="0" applyFont="1" applyAlignment="1">
      <alignment horizontal="left" vertical="center"/>
    </xf>
    <xf numFmtId="0" fontId="10" fillId="0" borderId="111" xfId="0" applyFont="1" applyBorder="1" applyAlignment="1">
      <alignment horizontal="right" vertical="center" wrapText="1"/>
    </xf>
    <xf numFmtId="0" fontId="10" fillId="0" borderId="82" xfId="0" applyFont="1" applyBorder="1" applyAlignment="1">
      <alignment horizontal="right" vertical="center" wrapText="1"/>
    </xf>
    <xf numFmtId="38" fontId="10" fillId="0" borderId="85" xfId="3" applyFont="1" applyBorder="1" applyAlignment="1" applyProtection="1">
      <alignment horizontal="right" vertical="center" wrapText="1"/>
    </xf>
    <xf numFmtId="0" fontId="14" fillId="0" borderId="60" xfId="0" applyFont="1" applyBorder="1" applyAlignment="1">
      <alignment horizontal="center" vertical="center" textRotation="255" wrapText="1"/>
    </xf>
    <xf numFmtId="0" fontId="14" fillId="0" borderId="26" xfId="0" applyFont="1" applyBorder="1" applyAlignment="1">
      <alignment horizontal="center" vertical="center" textRotation="255" wrapText="1"/>
    </xf>
    <xf numFmtId="0" fontId="14" fillId="0" borderId="22" xfId="0" applyFont="1" applyBorder="1" applyAlignment="1">
      <alignment horizontal="center" vertical="center" textRotation="255" wrapText="1"/>
    </xf>
    <xf numFmtId="0" fontId="14" fillId="0" borderId="15" xfId="0" applyFont="1" applyBorder="1" applyAlignment="1">
      <alignment horizontal="center" vertical="center" textRotation="255" wrapText="1"/>
    </xf>
    <xf numFmtId="0" fontId="14" fillId="0" borderId="13" xfId="0" applyFont="1" applyBorder="1" applyAlignment="1">
      <alignment horizontal="center" vertical="center" textRotation="255" wrapText="1"/>
    </xf>
    <xf numFmtId="0" fontId="14" fillId="0" borderId="61" xfId="0" applyFont="1" applyBorder="1" applyAlignment="1">
      <alignment horizontal="distributed" vertical="center" wrapText="1" justifyLastLine="1"/>
    </xf>
    <xf numFmtId="0" fontId="14" fillId="0" borderId="39" xfId="0" applyFont="1" applyBorder="1" applyAlignment="1">
      <alignment horizontal="center" vertical="center" textRotation="255" wrapText="1"/>
    </xf>
    <xf numFmtId="0" fontId="14" fillId="0" borderId="32" xfId="0" applyFont="1" applyBorder="1" applyAlignment="1">
      <alignment horizontal="center" vertical="center" textRotation="255" wrapText="1"/>
    </xf>
    <xf numFmtId="0" fontId="14" fillId="0" borderId="30" xfId="0" applyFont="1" applyBorder="1" applyAlignment="1">
      <alignment horizontal="center" vertical="center" textRotation="255" wrapText="1"/>
    </xf>
    <xf numFmtId="38" fontId="10" fillId="0" borderId="58" xfId="2" applyFont="1" applyBorder="1" applyAlignment="1">
      <alignment vertical="center"/>
    </xf>
    <xf numFmtId="38" fontId="10" fillId="0" borderId="78" xfId="2" applyFont="1" applyBorder="1" applyAlignment="1">
      <alignment vertical="center"/>
    </xf>
    <xf numFmtId="38" fontId="10" fillId="0" borderId="31" xfId="2" applyFont="1" applyBorder="1" applyAlignment="1">
      <alignment vertical="center"/>
    </xf>
    <xf numFmtId="38" fontId="10" fillId="0" borderId="76" xfId="2" applyFont="1" applyBorder="1" applyAlignment="1">
      <alignment vertical="center"/>
    </xf>
    <xf numFmtId="38" fontId="10" fillId="0" borderId="79" xfId="2" applyFont="1" applyBorder="1" applyAlignment="1">
      <alignment vertical="center"/>
    </xf>
    <xf numFmtId="0" fontId="22" fillId="0" borderId="0" xfId="0" applyFont="1"/>
    <xf numFmtId="0" fontId="7" fillId="0" borderId="42" xfId="0" applyFont="1" applyBorder="1" applyAlignment="1">
      <alignment horizontal="distributed" vertical="center" wrapText="1" justifyLastLine="1"/>
    </xf>
    <xf numFmtId="0" fontId="7" fillId="0" borderId="62" xfId="0" applyFont="1" applyBorder="1" applyAlignment="1">
      <alignment horizontal="distributed" vertical="center" wrapText="1" justifyLastLine="1"/>
    </xf>
    <xf numFmtId="0" fontId="7" fillId="0" borderId="63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11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11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justifyLastLine="1"/>
    </xf>
    <xf numFmtId="0" fontId="7" fillId="0" borderId="48" xfId="0" applyFont="1" applyBorder="1" applyAlignment="1">
      <alignment horizontal="center" vertical="center" wrapText="1" justifyLastLine="1"/>
    </xf>
    <xf numFmtId="0" fontId="7" fillId="0" borderId="20" xfId="0" applyFont="1" applyBorder="1" applyAlignment="1">
      <alignment horizontal="center" vertical="center" wrapText="1" justifyLastLine="1"/>
    </xf>
    <xf numFmtId="3" fontId="7" fillId="0" borderId="26" xfId="0" applyNumberFormat="1" applyFont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3" fontId="7" fillId="0" borderId="25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/>
    <xf numFmtId="3" fontId="7" fillId="0" borderId="74" xfId="0" applyNumberFormat="1" applyFont="1" applyBorder="1" applyAlignment="1">
      <alignment horizontal="right" vertical="center" wrapText="1"/>
    </xf>
    <xf numFmtId="3" fontId="7" fillId="0" borderId="2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 justifyLastLine="1"/>
    </xf>
    <xf numFmtId="0" fontId="7" fillId="0" borderId="4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right" vertical="center"/>
    </xf>
    <xf numFmtId="3" fontId="7" fillId="0" borderId="48" xfId="0" applyNumberFormat="1" applyFont="1" applyBorder="1" applyAlignment="1">
      <alignment horizontal="right" vertical="center"/>
    </xf>
    <xf numFmtId="3" fontId="7" fillId="0" borderId="25" xfId="0" applyNumberFormat="1" applyFont="1" applyBorder="1" applyAlignment="1">
      <alignment horizontal="right" vertical="center"/>
    </xf>
    <xf numFmtId="3" fontId="7" fillId="0" borderId="27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3" fontId="7" fillId="0" borderId="65" xfId="0" applyNumberFormat="1" applyFont="1" applyBorder="1" applyAlignment="1">
      <alignment horizontal="right" vertical="center"/>
    </xf>
    <xf numFmtId="3" fontId="7" fillId="0" borderId="65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3" fontId="7" fillId="0" borderId="95" xfId="0" applyNumberFormat="1" applyFont="1" applyBorder="1" applyAlignment="1">
      <alignment horizontal="right" vertical="center"/>
    </xf>
    <xf numFmtId="3" fontId="7" fillId="0" borderId="50" xfId="0" applyNumberFormat="1" applyFont="1" applyBorder="1" applyAlignment="1">
      <alignment horizontal="right" vertical="center"/>
    </xf>
    <xf numFmtId="3" fontId="7" fillId="0" borderId="51" xfId="0" applyNumberFormat="1" applyFont="1" applyBorder="1" applyAlignment="1">
      <alignment horizontal="right" vertical="center"/>
    </xf>
    <xf numFmtId="3" fontId="7" fillId="0" borderId="51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3" fontId="7" fillId="0" borderId="55" xfId="0" applyNumberFormat="1" applyFont="1" applyBorder="1" applyAlignment="1">
      <alignment horizontal="right" vertical="center"/>
    </xf>
    <xf numFmtId="3" fontId="7" fillId="0" borderId="48" xfId="0" applyNumberFormat="1" applyFont="1" applyBorder="1" applyAlignment="1">
      <alignment horizontal="right" vertical="center" wrapText="1"/>
    </xf>
    <xf numFmtId="0" fontId="7" fillId="0" borderId="24" xfId="0" applyFont="1" applyBorder="1" applyAlignment="1">
      <alignment horizontal="center" vertical="center"/>
    </xf>
    <xf numFmtId="3" fontId="7" fillId="0" borderId="65" xfId="0" applyNumberFormat="1" applyFont="1" applyBorder="1" applyAlignment="1">
      <alignment horizontal="right" vertical="center" wrapText="1"/>
    </xf>
    <xf numFmtId="3" fontId="7" fillId="0" borderId="65" xfId="0" applyNumberFormat="1" applyFont="1" applyBorder="1" applyAlignment="1">
      <alignment horizontal="center" vertical="center" wrapText="1"/>
    </xf>
    <xf numFmtId="3" fontId="7" fillId="0" borderId="55" xfId="0" applyNumberFormat="1" applyFont="1" applyBorder="1" applyAlignment="1">
      <alignment horizontal="right" vertical="center" wrapText="1"/>
    </xf>
    <xf numFmtId="3" fontId="7" fillId="0" borderId="21" xfId="0" applyNumberFormat="1" applyFont="1" applyBorder="1" applyAlignment="1">
      <alignment horizontal="right" vertical="center" wrapText="1"/>
    </xf>
    <xf numFmtId="3" fontId="7" fillId="0" borderId="22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3" fontId="7" fillId="0" borderId="71" xfId="0" applyNumberFormat="1" applyFont="1" applyBorder="1" applyAlignment="1">
      <alignment horizontal="right" vertical="center" wrapText="1"/>
    </xf>
    <xf numFmtId="3" fontId="7" fillId="0" borderId="71" xfId="0" applyNumberFormat="1" applyFont="1" applyBorder="1" applyAlignment="1">
      <alignment horizontal="center" vertical="center" wrapText="1"/>
    </xf>
    <xf numFmtId="3" fontId="7" fillId="0" borderId="73" xfId="0" applyNumberFormat="1" applyFont="1" applyBorder="1" applyAlignment="1">
      <alignment horizontal="right" vertical="center" wrapText="1"/>
    </xf>
    <xf numFmtId="0" fontId="7" fillId="0" borderId="65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/>
    </xf>
    <xf numFmtId="0" fontId="7" fillId="0" borderId="56" xfId="0" applyFont="1" applyBorder="1" applyAlignment="1">
      <alignment horizontal="center" vertical="center" wrapText="1" justifyLastLine="1"/>
    </xf>
    <xf numFmtId="0" fontId="7" fillId="0" borderId="3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3" fontId="7" fillId="0" borderId="39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center" vertical="center" wrapText="1"/>
    </xf>
    <xf numFmtId="3" fontId="7" fillId="0" borderId="41" xfId="0" applyNumberFormat="1" applyFont="1" applyBorder="1" applyAlignment="1">
      <alignment horizontal="right" vertical="center" wrapText="1"/>
    </xf>
    <xf numFmtId="3" fontId="7" fillId="0" borderId="37" xfId="0" applyNumberFormat="1" applyFont="1" applyBorder="1" applyAlignment="1">
      <alignment horizontal="right" vertical="center" wrapText="1"/>
    </xf>
    <xf numFmtId="3" fontId="7" fillId="0" borderId="40" xfId="0" applyNumberFormat="1" applyFont="1" applyBorder="1" applyAlignment="1">
      <alignment horizontal="right" vertical="center" wrapText="1"/>
    </xf>
    <xf numFmtId="3" fontId="7" fillId="0" borderId="40" xfId="0" applyNumberFormat="1" applyFont="1" applyBorder="1" applyAlignment="1">
      <alignment horizontal="center" vertical="center" wrapText="1"/>
    </xf>
    <xf numFmtId="3" fontId="7" fillId="0" borderId="116" xfId="0" applyNumberFormat="1" applyFont="1" applyBorder="1" applyAlignment="1">
      <alignment horizontal="right" vertical="center" wrapText="1"/>
    </xf>
    <xf numFmtId="3" fontId="7" fillId="0" borderId="89" xfId="0" applyNumberFormat="1" applyFont="1" applyBorder="1" applyAlignment="1">
      <alignment horizontal="center" vertical="center" wrapText="1"/>
    </xf>
    <xf numFmtId="3" fontId="7" fillId="0" borderId="117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center" vertical="center"/>
    </xf>
    <xf numFmtId="0" fontId="20" fillId="0" borderId="0" xfId="0" applyFont="1" applyBorder="1"/>
    <xf numFmtId="0" fontId="2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6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62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0" fillId="0" borderId="47" xfId="0" applyFont="1" applyBorder="1" applyAlignment="1">
      <alignment horizontal="center" vertical="center" wrapText="1" justifyLastLine="1"/>
    </xf>
    <xf numFmtId="3" fontId="10" fillId="0" borderId="22" xfId="0" applyNumberFormat="1" applyFont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10" fillId="0" borderId="54" xfId="0" applyFont="1" applyBorder="1" applyAlignment="1">
      <alignment horizontal="center" vertical="center" wrapText="1" justifyLastLine="1"/>
    </xf>
    <xf numFmtId="3" fontId="10" fillId="0" borderId="20" xfId="0" applyNumberFormat="1" applyFont="1" applyBorder="1" applyAlignment="1">
      <alignment horizontal="right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 justifyLastLine="1"/>
    </xf>
    <xf numFmtId="180" fontId="10" fillId="0" borderId="93" xfId="0" applyNumberFormat="1" applyFont="1" applyBorder="1" applyAlignment="1">
      <alignment horizontal="right" vertical="center" wrapText="1"/>
    </xf>
    <xf numFmtId="180" fontId="10" fillId="0" borderId="83" xfId="0" applyNumberFormat="1" applyFont="1" applyBorder="1" applyAlignment="1">
      <alignment horizontal="right" vertical="center" wrapText="1"/>
    </xf>
    <xf numFmtId="180" fontId="10" fillId="0" borderId="110" xfId="0" applyNumberFormat="1" applyFont="1" applyBorder="1" applyAlignment="1">
      <alignment horizontal="right" vertical="center" wrapText="1"/>
    </xf>
    <xf numFmtId="180" fontId="10" fillId="0" borderId="83" xfId="0" applyNumberFormat="1" applyFont="1" applyBorder="1" applyAlignment="1">
      <alignment horizontal="center" vertical="center" wrapText="1"/>
    </xf>
    <xf numFmtId="180" fontId="10" fillId="0" borderId="15" xfId="0" applyNumberFormat="1" applyFont="1" applyBorder="1" applyAlignment="1">
      <alignment horizontal="right" vertical="center" wrapText="1"/>
    </xf>
    <xf numFmtId="180" fontId="10" fillId="0" borderId="13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vertical="center"/>
    </xf>
    <xf numFmtId="0" fontId="10" fillId="0" borderId="60" xfId="0" applyFont="1" applyBorder="1" applyAlignment="1">
      <alignment horizontal="center" vertical="center" wrapText="1" justifyLastLine="1"/>
    </xf>
    <xf numFmtId="180" fontId="10" fillId="0" borderId="0" xfId="0" applyNumberFormat="1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 justifyLastLine="1"/>
    </xf>
    <xf numFmtId="180" fontId="10" fillId="0" borderId="32" xfId="0" applyNumberFormat="1" applyFont="1" applyBorder="1" applyAlignment="1">
      <alignment horizontal="right" vertical="center" wrapText="1"/>
    </xf>
    <xf numFmtId="180" fontId="10" fillId="0" borderId="30" xfId="0" applyNumberFormat="1" applyFont="1" applyBorder="1" applyAlignment="1">
      <alignment horizontal="right" vertical="center" wrapText="1"/>
    </xf>
    <xf numFmtId="3" fontId="10" fillId="0" borderId="32" xfId="0" applyNumberFormat="1" applyFont="1" applyBorder="1" applyAlignment="1">
      <alignment horizontal="right" vertical="center" wrapText="1"/>
    </xf>
    <xf numFmtId="180" fontId="10" fillId="0" borderId="76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vertical="center"/>
    </xf>
    <xf numFmtId="0" fontId="10" fillId="0" borderId="62" xfId="0" applyFont="1" applyBorder="1" applyAlignment="1">
      <alignment horizontal="distributed" vertical="center" wrapText="1" justifyLastLine="1"/>
    </xf>
    <xf numFmtId="0" fontId="10" fillId="0" borderId="63" xfId="0" applyFont="1" applyBorder="1" applyAlignment="1">
      <alignment horizontal="distributed" vertical="center" wrapText="1" justifyLastLine="1"/>
    </xf>
    <xf numFmtId="0" fontId="10" fillId="0" borderId="44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0" xfId="0" applyFont="1" applyBorder="1" applyAlignment="1">
      <alignment horizontal="left" vertical="top" wrapText="1"/>
    </xf>
    <xf numFmtId="3" fontId="10" fillId="0" borderId="48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3" fontId="10" fillId="0" borderId="27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1" fillId="0" borderId="0" xfId="0" applyFont="1"/>
    <xf numFmtId="3" fontId="10" fillId="0" borderId="0" xfId="0" applyNumberFormat="1" applyFont="1" applyBorder="1" applyAlignment="1">
      <alignment vertical="center"/>
    </xf>
    <xf numFmtId="0" fontId="11" fillId="0" borderId="26" xfId="0" applyFont="1" applyBorder="1" applyAlignment="1">
      <alignment horizontal="distributed" vertical="center" wrapText="1" justifyLastLine="1"/>
    </xf>
    <xf numFmtId="0" fontId="10" fillId="0" borderId="25" xfId="0" applyFont="1" applyBorder="1" applyAlignment="1">
      <alignment horizontal="right" vertical="center"/>
    </xf>
    <xf numFmtId="0" fontId="4" fillId="0" borderId="28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0" fontId="11" fillId="0" borderId="21" xfId="0" applyFont="1" applyBorder="1" applyAlignment="1">
      <alignment horizontal="distributed" vertical="center" wrapText="1" justifyLastLine="1"/>
    </xf>
    <xf numFmtId="3" fontId="10" fillId="0" borderId="21" xfId="0" applyNumberFormat="1" applyFont="1" applyBorder="1" applyAlignment="1">
      <alignment vertical="center"/>
    </xf>
    <xf numFmtId="3" fontId="10" fillId="0" borderId="50" xfId="0" applyNumberFormat="1" applyFont="1" applyBorder="1" applyAlignment="1">
      <alignment vertical="center"/>
    </xf>
    <xf numFmtId="3" fontId="10" fillId="0" borderId="51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19" xfId="0" applyFont="1" applyBorder="1" applyAlignment="1">
      <alignment horizontal="left" vertical="top" wrapText="1"/>
    </xf>
    <xf numFmtId="3" fontId="10" fillId="0" borderId="0" xfId="0" applyNumberFormat="1" applyFont="1" applyAlignment="1">
      <alignment horizontal="right" vertical="center" wrapText="1"/>
    </xf>
    <xf numFmtId="0" fontId="11" fillId="0" borderId="39" xfId="0" applyFont="1" applyBorder="1" applyAlignment="1">
      <alignment horizontal="distributed" vertical="center" wrapText="1" justifyLastLine="1"/>
    </xf>
    <xf numFmtId="3" fontId="10" fillId="0" borderId="36" xfId="0" applyNumberFormat="1" applyFont="1" applyBorder="1" applyAlignment="1">
      <alignment horizontal="right" vertical="center" wrapText="1"/>
    </xf>
    <xf numFmtId="3" fontId="10" fillId="0" borderId="57" xfId="0" applyNumberFormat="1" applyFont="1" applyBorder="1" applyAlignment="1">
      <alignment horizontal="right" vertical="center" wrapText="1"/>
    </xf>
    <xf numFmtId="3" fontId="10" fillId="0" borderId="58" xfId="0" applyNumberFormat="1" applyFont="1" applyBorder="1" applyAlignment="1">
      <alignment horizontal="right" vertical="center" wrapText="1"/>
    </xf>
    <xf numFmtId="3" fontId="10" fillId="0" borderId="58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horizontal="right" vertical="center" wrapText="1"/>
    </xf>
    <xf numFmtId="0" fontId="11" fillId="0" borderId="36" xfId="0" applyFont="1" applyBorder="1" applyAlignment="1">
      <alignment horizontal="distributed" vertical="center" wrapText="1" justifyLastLine="1"/>
    </xf>
    <xf numFmtId="3" fontId="10" fillId="0" borderId="36" xfId="0" applyNumberFormat="1" applyFont="1" applyBorder="1" applyAlignment="1">
      <alignment vertical="center"/>
    </xf>
    <xf numFmtId="3" fontId="10" fillId="0" borderId="57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0" fontId="10" fillId="0" borderId="118" xfId="0" applyFont="1" applyBorder="1" applyAlignment="1">
      <alignment horizontal="distributed" vertical="center" wrapText="1" justifyLastLine="1"/>
    </xf>
    <xf numFmtId="0" fontId="10" fillId="0" borderId="12" xfId="0" applyFont="1" applyBorder="1" applyAlignment="1">
      <alignment horizontal="distributed" vertical="center" wrapText="1" justifyLastLine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distributed" vertical="center" wrapText="1" justifyLastLine="1"/>
    </xf>
    <xf numFmtId="0" fontId="10" fillId="0" borderId="15" xfId="0" applyFont="1" applyBorder="1" applyAlignment="1">
      <alignment horizontal="distributed" vertical="center" wrapText="1" justifyLastLine="1"/>
    </xf>
    <xf numFmtId="0" fontId="10" fillId="0" borderId="93" xfId="0" applyFont="1" applyBorder="1" applyAlignment="1">
      <alignment horizontal="distributed" vertical="center" wrapText="1" justifyLastLine="1"/>
    </xf>
    <xf numFmtId="0" fontId="10" fillId="0" borderId="1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3" fontId="10" fillId="0" borderId="91" xfId="0" applyNumberFormat="1" applyFont="1" applyBorder="1" applyAlignment="1">
      <alignment vertical="center"/>
    </xf>
    <xf numFmtId="0" fontId="10" fillId="0" borderId="119" xfId="0" applyFont="1" applyBorder="1" applyAlignment="1">
      <alignment horizontal="distributed" vertical="center" wrapText="1" justifyLastLine="1"/>
    </xf>
    <xf numFmtId="0" fontId="10" fillId="0" borderId="57" xfId="0" applyFont="1" applyBorder="1" applyAlignment="1">
      <alignment horizontal="center" vertical="center" wrapText="1"/>
    </xf>
    <xf numFmtId="0" fontId="10" fillId="0" borderId="12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distributed" vertical="center" wrapText="1" justifyLastLine="1"/>
    </xf>
    <xf numFmtId="0" fontId="10" fillId="0" borderId="32" xfId="0" applyFont="1" applyBorder="1" applyAlignment="1">
      <alignment horizontal="distributed" vertical="center" wrapText="1" justifyLastLine="1"/>
    </xf>
    <xf numFmtId="3" fontId="10" fillId="0" borderId="121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center" vertical="center" wrapText="1" justifyLastLine="1"/>
    </xf>
    <xf numFmtId="0" fontId="10" fillId="0" borderId="107" xfId="0" applyFont="1" applyBorder="1" applyAlignment="1">
      <alignment horizontal="center" vertical="center" wrapText="1" justifyLastLine="1"/>
    </xf>
    <xf numFmtId="0" fontId="10" fillId="0" borderId="122" xfId="0" applyFont="1" applyBorder="1" applyAlignment="1">
      <alignment horizontal="center" vertical="center" wrapText="1" justifyLastLine="1"/>
    </xf>
    <xf numFmtId="0" fontId="10" fillId="0" borderId="44" xfId="0" applyFont="1" applyBorder="1" applyAlignment="1">
      <alignment horizontal="center" vertical="center" justifyLastLine="1"/>
    </xf>
    <xf numFmtId="0" fontId="10" fillId="0" borderId="62" xfId="0" applyFont="1" applyBorder="1" applyAlignment="1">
      <alignment horizontal="center" vertical="center" justifyLastLine="1"/>
    </xf>
    <xf numFmtId="0" fontId="10" fillId="0" borderId="107" xfId="0" applyFont="1" applyBorder="1" applyAlignment="1">
      <alignment horizontal="center" vertical="center" justifyLastLine="1"/>
    </xf>
    <xf numFmtId="0" fontId="10" fillId="0" borderId="4" xfId="0" applyFont="1" applyBorder="1" applyAlignment="1">
      <alignment horizontal="center" vertical="center" justifyLastLine="1"/>
    </xf>
    <xf numFmtId="0" fontId="10" fillId="0" borderId="43" xfId="0" applyFont="1" applyBorder="1" applyAlignment="1">
      <alignment horizontal="center" vertical="center" justifyLastLine="1"/>
    </xf>
    <xf numFmtId="0" fontId="10" fillId="0" borderId="46" xfId="0" applyFont="1" applyBorder="1" applyAlignment="1">
      <alignment horizontal="center" vertical="center" justifyLastLine="1"/>
    </xf>
    <xf numFmtId="0" fontId="13" fillId="0" borderId="123" xfId="0" applyFont="1" applyBorder="1" applyAlignment="1">
      <alignment horizontal="distributed" vertical="center" justifyLastLine="1"/>
    </xf>
    <xf numFmtId="0" fontId="13" fillId="0" borderId="124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125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distributed" vertical="center" justifyLastLine="1"/>
    </xf>
    <xf numFmtId="3" fontId="10" fillId="0" borderId="14" xfId="0" applyNumberFormat="1" applyFont="1" applyBorder="1" applyAlignment="1">
      <alignment horizontal="right" vertical="center" wrapText="1" justifyLastLine="1"/>
    </xf>
    <xf numFmtId="3" fontId="10" fillId="0" borderId="15" xfId="0" applyNumberFormat="1" applyFont="1" applyBorder="1" applyAlignment="1">
      <alignment horizontal="right" vertical="center" wrapText="1" justifyLastLine="1"/>
    </xf>
    <xf numFmtId="3" fontId="10" fillId="0" borderId="75" xfId="0" applyNumberFormat="1" applyFont="1" applyBorder="1" applyAlignment="1">
      <alignment horizontal="right" vertical="center" wrapText="1" justifyLastLine="1"/>
    </xf>
    <xf numFmtId="3" fontId="10" fillId="0" borderId="98" xfId="0" applyNumberFormat="1" applyFont="1" applyBorder="1" applyAlignment="1">
      <alignment horizontal="right" vertical="center" wrapText="1" justifyLastLine="1"/>
    </xf>
    <xf numFmtId="3" fontId="10" fillId="0" borderId="81" xfId="0" applyNumberFormat="1" applyFont="1" applyBorder="1" applyAlignment="1">
      <alignment horizontal="right" vertical="center" wrapText="1" justifyLastLine="1"/>
    </xf>
    <xf numFmtId="3" fontId="10" fillId="0" borderId="74" xfId="0" applyNumberFormat="1" applyFont="1" applyBorder="1" applyAlignment="1">
      <alignment horizontal="right" vertical="center" wrapText="1" justifyLastLine="1"/>
    </xf>
    <xf numFmtId="3" fontId="10" fillId="0" borderId="19" xfId="0" applyNumberFormat="1" applyFont="1" applyBorder="1" applyAlignment="1">
      <alignment horizontal="right" vertical="center" wrapText="1" justifyLastLine="1"/>
    </xf>
    <xf numFmtId="3" fontId="10" fillId="0" borderId="125" xfId="0" applyNumberFormat="1" applyFont="1" applyBorder="1" applyAlignment="1">
      <alignment horizontal="right" vertical="center" wrapText="1" justifyLastLine="1"/>
    </xf>
    <xf numFmtId="3" fontId="10" fillId="0" borderId="65" xfId="0" applyNumberFormat="1" applyFont="1" applyBorder="1" applyAlignment="1">
      <alignment horizontal="right" vertical="center" wrapText="1" justifyLastLine="1"/>
    </xf>
    <xf numFmtId="3" fontId="10" fillId="0" borderId="25" xfId="0" applyNumberFormat="1" applyFont="1" applyBorder="1" applyAlignment="1">
      <alignment horizontal="right" vertical="center" wrapText="1" justifyLastLine="1"/>
    </xf>
    <xf numFmtId="0" fontId="10" fillId="0" borderId="0" xfId="0" applyFont="1" applyBorder="1" applyAlignment="1">
      <alignment horizontal="right" vertical="center" wrapText="1"/>
    </xf>
    <xf numFmtId="0" fontId="14" fillId="0" borderId="61" xfId="0" applyFont="1" applyBorder="1" applyAlignment="1">
      <alignment horizontal="distributed" vertical="center" justifyLastLine="1"/>
    </xf>
    <xf numFmtId="0" fontId="11" fillId="0" borderId="36" xfId="0" applyFont="1" applyBorder="1" applyAlignment="1">
      <alignment horizontal="distributed" vertical="center" justifyLastLine="1"/>
    </xf>
    <xf numFmtId="3" fontId="10" fillId="0" borderId="31" xfId="0" applyNumberFormat="1" applyFont="1" applyBorder="1" applyAlignment="1">
      <alignment horizontal="right" vertical="center" wrapText="1" justifyLastLine="1"/>
    </xf>
    <xf numFmtId="3" fontId="10" fillId="0" borderId="34" xfId="0" applyNumberFormat="1" applyFont="1" applyBorder="1" applyAlignment="1">
      <alignment horizontal="right" vertical="center" wrapText="1" justifyLastLine="1"/>
    </xf>
    <xf numFmtId="3" fontId="10" fillId="0" borderId="40" xfId="0" applyNumberFormat="1" applyFont="1" applyBorder="1" applyAlignment="1">
      <alignment horizontal="right" vertical="center" wrapText="1" justifyLastLine="1"/>
    </xf>
    <xf numFmtId="3" fontId="10" fillId="0" borderId="116" xfId="0" applyNumberFormat="1" applyFont="1" applyBorder="1" applyAlignment="1">
      <alignment horizontal="right" vertical="center" wrapText="1" justifyLastLine="1"/>
    </xf>
    <xf numFmtId="3" fontId="10" fillId="0" borderId="38" xfId="0" applyNumberFormat="1" applyFont="1" applyBorder="1" applyAlignment="1">
      <alignment horizontal="right" vertical="center" wrapText="1" justifyLastLine="1"/>
    </xf>
    <xf numFmtId="3" fontId="10" fillId="0" borderId="31" xfId="0" applyNumberFormat="1" applyFont="1" applyBorder="1" applyAlignment="1">
      <alignment horizontal="right" vertical="center" wrapText="1"/>
    </xf>
    <xf numFmtId="3" fontId="10" fillId="0" borderId="89" xfId="0" applyNumberFormat="1" applyFont="1" applyBorder="1" applyAlignment="1">
      <alignment horizontal="right" vertical="center" wrapText="1" justifyLastLine="1"/>
    </xf>
    <xf numFmtId="3" fontId="10" fillId="0" borderId="33" xfId="0" applyNumberFormat="1" applyFont="1" applyBorder="1" applyAlignment="1">
      <alignment horizontal="right" vertical="center" wrapText="1"/>
    </xf>
    <xf numFmtId="3" fontId="10" fillId="0" borderId="34" xfId="0" applyNumberFormat="1" applyFont="1" applyBorder="1" applyAlignment="1">
      <alignment horizontal="right" vertical="center" wrapText="1"/>
    </xf>
    <xf numFmtId="3" fontId="10" fillId="0" borderId="117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justifyLastLine="1"/>
    </xf>
    <xf numFmtId="0" fontId="10" fillId="0" borderId="0" xfId="0" applyFont="1" applyAlignment="1">
      <alignment vertical="center" justifyLastLine="1"/>
    </xf>
  </cellXfs>
  <cellStyles count="5">
    <cellStyle name="パーセント 2" xfId="1"/>
    <cellStyle name="桁区切り 2" xfId="2"/>
    <cellStyle name="桁区切り 2 2" xfId="3"/>
    <cellStyle name="標準" xfId="0" builtinId="0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7"/>
  <sheetViews>
    <sheetView zoomScaleSheetLayoutView="100" workbookViewId="0">
      <selection activeCell="N34" sqref="N34"/>
    </sheetView>
  </sheetViews>
  <sheetFormatPr defaultRowHeight="12"/>
  <cols>
    <col min="1" max="1" width="25.83203125" style="1" customWidth="1"/>
    <col min="2" max="4" width="15.83203125" style="1" customWidth="1"/>
    <col min="5" max="5" width="22.33203125" style="1" customWidth="1"/>
    <col min="6" max="244" width="9.33203125" style="1" customWidth="1"/>
    <col min="245" max="245" width="11.5" style="1" customWidth="1"/>
    <col min="246" max="247" width="8.33203125" style="1" customWidth="1"/>
    <col min="248" max="252" width="8.1640625" style="1" customWidth="1"/>
    <col min="253" max="253" width="8.33203125" style="1" customWidth="1"/>
    <col min="254" max="255" width="8.1640625" style="1" customWidth="1"/>
    <col min="256" max="256" width="8.33203125" style="1" customWidth="1"/>
    <col min="257" max="257" width="4.1640625" style="1" customWidth="1"/>
    <col min="258" max="500" width="9.33203125" style="1" customWidth="1"/>
    <col min="501" max="501" width="11.5" style="1" customWidth="1"/>
    <col min="502" max="503" width="8.33203125" style="1" customWidth="1"/>
    <col min="504" max="508" width="8.1640625" style="1" customWidth="1"/>
    <col min="509" max="509" width="8.33203125" style="1" customWidth="1"/>
    <col min="510" max="511" width="8.1640625" style="1" customWidth="1"/>
    <col min="512" max="512" width="8.33203125" style="1" customWidth="1"/>
    <col min="513" max="513" width="4.1640625" style="1" customWidth="1"/>
    <col min="514" max="756" width="9.33203125" style="1" customWidth="1"/>
    <col min="757" max="757" width="11.5" style="1" customWidth="1"/>
    <col min="758" max="759" width="8.33203125" style="1" customWidth="1"/>
    <col min="760" max="764" width="8.1640625" style="1" customWidth="1"/>
    <col min="765" max="765" width="8.33203125" style="1" customWidth="1"/>
    <col min="766" max="767" width="8.1640625" style="1" customWidth="1"/>
    <col min="768" max="768" width="8.33203125" style="1" customWidth="1"/>
    <col min="769" max="769" width="4.1640625" style="1" customWidth="1"/>
    <col min="770" max="1012" width="9.33203125" style="1" customWidth="1"/>
    <col min="1013" max="1013" width="11.5" style="1" customWidth="1"/>
    <col min="1014" max="1015" width="8.33203125" style="1" customWidth="1"/>
    <col min="1016" max="1020" width="8.1640625" style="1" customWidth="1"/>
    <col min="1021" max="1021" width="8.33203125" style="1" customWidth="1"/>
    <col min="1022" max="1023" width="8.1640625" style="1" customWidth="1"/>
    <col min="1024" max="1024" width="8.33203125" style="1" customWidth="1"/>
    <col min="1025" max="1025" width="4.1640625" style="1" customWidth="1"/>
    <col min="1026" max="1268" width="9.33203125" style="1" customWidth="1"/>
    <col min="1269" max="1269" width="11.5" style="1" customWidth="1"/>
    <col min="1270" max="1271" width="8.33203125" style="1" customWidth="1"/>
    <col min="1272" max="1276" width="8.1640625" style="1" customWidth="1"/>
    <col min="1277" max="1277" width="8.33203125" style="1" customWidth="1"/>
    <col min="1278" max="1279" width="8.1640625" style="1" customWidth="1"/>
    <col min="1280" max="1280" width="8.33203125" style="1" customWidth="1"/>
    <col min="1281" max="1281" width="4.1640625" style="1" customWidth="1"/>
    <col min="1282" max="1524" width="9.33203125" style="1" customWidth="1"/>
    <col min="1525" max="1525" width="11.5" style="1" customWidth="1"/>
    <col min="1526" max="1527" width="8.33203125" style="1" customWidth="1"/>
    <col min="1528" max="1532" width="8.1640625" style="1" customWidth="1"/>
    <col min="1533" max="1533" width="8.33203125" style="1" customWidth="1"/>
    <col min="1534" max="1535" width="8.1640625" style="1" customWidth="1"/>
    <col min="1536" max="1536" width="8.33203125" style="1" customWidth="1"/>
    <col min="1537" max="1537" width="4.1640625" style="1" customWidth="1"/>
    <col min="1538" max="1780" width="9.33203125" style="1" customWidth="1"/>
    <col min="1781" max="1781" width="11.5" style="1" customWidth="1"/>
    <col min="1782" max="1783" width="8.33203125" style="1" customWidth="1"/>
    <col min="1784" max="1788" width="8.1640625" style="1" customWidth="1"/>
    <col min="1789" max="1789" width="8.33203125" style="1" customWidth="1"/>
    <col min="1790" max="1791" width="8.1640625" style="1" customWidth="1"/>
    <col min="1792" max="1792" width="8.33203125" style="1" customWidth="1"/>
    <col min="1793" max="1793" width="4.1640625" style="1" customWidth="1"/>
    <col min="1794" max="2036" width="9.33203125" style="1" customWidth="1"/>
    <col min="2037" max="2037" width="11.5" style="1" customWidth="1"/>
    <col min="2038" max="2039" width="8.33203125" style="1" customWidth="1"/>
    <col min="2040" max="2044" width="8.1640625" style="1" customWidth="1"/>
    <col min="2045" max="2045" width="8.33203125" style="1" customWidth="1"/>
    <col min="2046" max="2047" width="8.1640625" style="1" customWidth="1"/>
    <col min="2048" max="2048" width="8.33203125" style="1" customWidth="1"/>
    <col min="2049" max="2049" width="4.1640625" style="1" customWidth="1"/>
    <col min="2050" max="2292" width="9.33203125" style="1" customWidth="1"/>
    <col min="2293" max="2293" width="11.5" style="1" customWidth="1"/>
    <col min="2294" max="2295" width="8.33203125" style="1" customWidth="1"/>
    <col min="2296" max="2300" width="8.1640625" style="1" customWidth="1"/>
    <col min="2301" max="2301" width="8.33203125" style="1" customWidth="1"/>
    <col min="2302" max="2303" width="8.1640625" style="1" customWidth="1"/>
    <col min="2304" max="2304" width="8.33203125" style="1" customWidth="1"/>
    <col min="2305" max="2305" width="4.1640625" style="1" customWidth="1"/>
    <col min="2306" max="2548" width="9.33203125" style="1" customWidth="1"/>
    <col min="2549" max="2549" width="11.5" style="1" customWidth="1"/>
    <col min="2550" max="2551" width="8.33203125" style="1" customWidth="1"/>
    <col min="2552" max="2556" width="8.1640625" style="1" customWidth="1"/>
    <col min="2557" max="2557" width="8.33203125" style="1" customWidth="1"/>
    <col min="2558" max="2559" width="8.1640625" style="1" customWidth="1"/>
    <col min="2560" max="2560" width="8.33203125" style="1" customWidth="1"/>
    <col min="2561" max="2561" width="4.1640625" style="1" customWidth="1"/>
    <col min="2562" max="2804" width="9.33203125" style="1" customWidth="1"/>
    <col min="2805" max="2805" width="11.5" style="1" customWidth="1"/>
    <col min="2806" max="2807" width="8.33203125" style="1" customWidth="1"/>
    <col min="2808" max="2812" width="8.1640625" style="1" customWidth="1"/>
    <col min="2813" max="2813" width="8.33203125" style="1" customWidth="1"/>
    <col min="2814" max="2815" width="8.1640625" style="1" customWidth="1"/>
    <col min="2816" max="2816" width="8.33203125" style="1" customWidth="1"/>
    <col min="2817" max="2817" width="4.1640625" style="1" customWidth="1"/>
    <col min="2818" max="3060" width="9.33203125" style="1" customWidth="1"/>
    <col min="3061" max="3061" width="11.5" style="1" customWidth="1"/>
    <col min="3062" max="3063" width="8.33203125" style="1" customWidth="1"/>
    <col min="3064" max="3068" width="8.1640625" style="1" customWidth="1"/>
    <col min="3069" max="3069" width="8.33203125" style="1" customWidth="1"/>
    <col min="3070" max="3071" width="8.1640625" style="1" customWidth="1"/>
    <col min="3072" max="3072" width="8.33203125" style="1" customWidth="1"/>
    <col min="3073" max="3073" width="4.1640625" style="1" customWidth="1"/>
    <col min="3074" max="3316" width="9.33203125" style="1" customWidth="1"/>
    <col min="3317" max="3317" width="11.5" style="1" customWidth="1"/>
    <col min="3318" max="3319" width="8.33203125" style="1" customWidth="1"/>
    <col min="3320" max="3324" width="8.1640625" style="1" customWidth="1"/>
    <col min="3325" max="3325" width="8.33203125" style="1" customWidth="1"/>
    <col min="3326" max="3327" width="8.1640625" style="1" customWidth="1"/>
    <col min="3328" max="3328" width="8.33203125" style="1" customWidth="1"/>
    <col min="3329" max="3329" width="4.1640625" style="1" customWidth="1"/>
    <col min="3330" max="3572" width="9.33203125" style="1" customWidth="1"/>
    <col min="3573" max="3573" width="11.5" style="1" customWidth="1"/>
    <col min="3574" max="3575" width="8.33203125" style="1" customWidth="1"/>
    <col min="3576" max="3580" width="8.1640625" style="1" customWidth="1"/>
    <col min="3581" max="3581" width="8.33203125" style="1" customWidth="1"/>
    <col min="3582" max="3583" width="8.1640625" style="1" customWidth="1"/>
    <col min="3584" max="3584" width="8.33203125" style="1" customWidth="1"/>
    <col min="3585" max="3585" width="4.1640625" style="1" customWidth="1"/>
    <col min="3586" max="3828" width="9.33203125" style="1" customWidth="1"/>
    <col min="3829" max="3829" width="11.5" style="1" customWidth="1"/>
    <col min="3830" max="3831" width="8.33203125" style="1" customWidth="1"/>
    <col min="3832" max="3836" width="8.1640625" style="1" customWidth="1"/>
    <col min="3837" max="3837" width="8.33203125" style="1" customWidth="1"/>
    <col min="3838" max="3839" width="8.1640625" style="1" customWidth="1"/>
    <col min="3840" max="3840" width="8.33203125" style="1" customWidth="1"/>
    <col min="3841" max="3841" width="4.1640625" style="1" customWidth="1"/>
    <col min="3842" max="4084" width="9.33203125" style="1" customWidth="1"/>
    <col min="4085" max="4085" width="11.5" style="1" customWidth="1"/>
    <col min="4086" max="4087" width="8.33203125" style="1" customWidth="1"/>
    <col min="4088" max="4092" width="8.1640625" style="1" customWidth="1"/>
    <col min="4093" max="4093" width="8.33203125" style="1" customWidth="1"/>
    <col min="4094" max="4095" width="8.1640625" style="1" customWidth="1"/>
    <col min="4096" max="4096" width="8.33203125" style="1" customWidth="1"/>
    <col min="4097" max="4097" width="4.1640625" style="1" customWidth="1"/>
    <col min="4098" max="4340" width="9.33203125" style="1" customWidth="1"/>
    <col min="4341" max="4341" width="11.5" style="1" customWidth="1"/>
    <col min="4342" max="4343" width="8.33203125" style="1" customWidth="1"/>
    <col min="4344" max="4348" width="8.1640625" style="1" customWidth="1"/>
    <col min="4349" max="4349" width="8.33203125" style="1" customWidth="1"/>
    <col min="4350" max="4351" width="8.1640625" style="1" customWidth="1"/>
    <col min="4352" max="4352" width="8.33203125" style="1" customWidth="1"/>
    <col min="4353" max="4353" width="4.1640625" style="1" customWidth="1"/>
    <col min="4354" max="4596" width="9.33203125" style="1" customWidth="1"/>
    <col min="4597" max="4597" width="11.5" style="1" customWidth="1"/>
    <col min="4598" max="4599" width="8.33203125" style="1" customWidth="1"/>
    <col min="4600" max="4604" width="8.1640625" style="1" customWidth="1"/>
    <col min="4605" max="4605" width="8.33203125" style="1" customWidth="1"/>
    <col min="4606" max="4607" width="8.1640625" style="1" customWidth="1"/>
    <col min="4608" max="4608" width="8.33203125" style="1" customWidth="1"/>
    <col min="4609" max="4609" width="4.1640625" style="1" customWidth="1"/>
    <col min="4610" max="4852" width="9.33203125" style="1" customWidth="1"/>
    <col min="4853" max="4853" width="11.5" style="1" customWidth="1"/>
    <col min="4854" max="4855" width="8.33203125" style="1" customWidth="1"/>
    <col min="4856" max="4860" width="8.1640625" style="1" customWidth="1"/>
    <col min="4861" max="4861" width="8.33203125" style="1" customWidth="1"/>
    <col min="4862" max="4863" width="8.1640625" style="1" customWidth="1"/>
    <col min="4864" max="4864" width="8.33203125" style="1" customWidth="1"/>
    <col min="4865" max="4865" width="4.1640625" style="1" customWidth="1"/>
    <col min="4866" max="5108" width="9.33203125" style="1" customWidth="1"/>
    <col min="5109" max="5109" width="11.5" style="1" customWidth="1"/>
    <col min="5110" max="5111" width="8.33203125" style="1" customWidth="1"/>
    <col min="5112" max="5116" width="8.1640625" style="1" customWidth="1"/>
    <col min="5117" max="5117" width="8.33203125" style="1" customWidth="1"/>
    <col min="5118" max="5119" width="8.1640625" style="1" customWidth="1"/>
    <col min="5120" max="5120" width="8.33203125" style="1" customWidth="1"/>
    <col min="5121" max="5121" width="4.1640625" style="1" customWidth="1"/>
    <col min="5122" max="5364" width="9.33203125" style="1" customWidth="1"/>
    <col min="5365" max="5365" width="11.5" style="1" customWidth="1"/>
    <col min="5366" max="5367" width="8.33203125" style="1" customWidth="1"/>
    <col min="5368" max="5372" width="8.1640625" style="1" customWidth="1"/>
    <col min="5373" max="5373" width="8.33203125" style="1" customWidth="1"/>
    <col min="5374" max="5375" width="8.1640625" style="1" customWidth="1"/>
    <col min="5376" max="5376" width="8.33203125" style="1" customWidth="1"/>
    <col min="5377" max="5377" width="4.1640625" style="1" customWidth="1"/>
    <col min="5378" max="5620" width="9.33203125" style="1" customWidth="1"/>
    <col min="5621" max="5621" width="11.5" style="1" customWidth="1"/>
    <col min="5622" max="5623" width="8.33203125" style="1" customWidth="1"/>
    <col min="5624" max="5628" width="8.1640625" style="1" customWidth="1"/>
    <col min="5629" max="5629" width="8.33203125" style="1" customWidth="1"/>
    <col min="5630" max="5631" width="8.1640625" style="1" customWidth="1"/>
    <col min="5632" max="5632" width="8.33203125" style="1" customWidth="1"/>
    <col min="5633" max="5633" width="4.1640625" style="1" customWidth="1"/>
    <col min="5634" max="5876" width="9.33203125" style="1" customWidth="1"/>
    <col min="5877" max="5877" width="11.5" style="1" customWidth="1"/>
    <col min="5878" max="5879" width="8.33203125" style="1" customWidth="1"/>
    <col min="5880" max="5884" width="8.1640625" style="1" customWidth="1"/>
    <col min="5885" max="5885" width="8.33203125" style="1" customWidth="1"/>
    <col min="5886" max="5887" width="8.1640625" style="1" customWidth="1"/>
    <col min="5888" max="5888" width="8.33203125" style="1" customWidth="1"/>
    <col min="5889" max="5889" width="4.1640625" style="1" customWidth="1"/>
    <col min="5890" max="6132" width="9.33203125" style="1" customWidth="1"/>
    <col min="6133" max="6133" width="11.5" style="1" customWidth="1"/>
    <col min="6134" max="6135" width="8.33203125" style="1" customWidth="1"/>
    <col min="6136" max="6140" width="8.1640625" style="1" customWidth="1"/>
    <col min="6141" max="6141" width="8.33203125" style="1" customWidth="1"/>
    <col min="6142" max="6143" width="8.1640625" style="1" customWidth="1"/>
    <col min="6144" max="6144" width="8.33203125" style="1" customWidth="1"/>
    <col min="6145" max="6145" width="4.1640625" style="1" customWidth="1"/>
    <col min="6146" max="6388" width="9.33203125" style="1" customWidth="1"/>
    <col min="6389" max="6389" width="11.5" style="1" customWidth="1"/>
    <col min="6390" max="6391" width="8.33203125" style="1" customWidth="1"/>
    <col min="6392" max="6396" width="8.1640625" style="1" customWidth="1"/>
    <col min="6397" max="6397" width="8.33203125" style="1" customWidth="1"/>
    <col min="6398" max="6399" width="8.1640625" style="1" customWidth="1"/>
    <col min="6400" max="6400" width="8.33203125" style="1" customWidth="1"/>
    <col min="6401" max="6401" width="4.1640625" style="1" customWidth="1"/>
    <col min="6402" max="6644" width="9.33203125" style="1" customWidth="1"/>
    <col min="6645" max="6645" width="11.5" style="1" customWidth="1"/>
    <col min="6646" max="6647" width="8.33203125" style="1" customWidth="1"/>
    <col min="6648" max="6652" width="8.1640625" style="1" customWidth="1"/>
    <col min="6653" max="6653" width="8.33203125" style="1" customWidth="1"/>
    <col min="6654" max="6655" width="8.1640625" style="1" customWidth="1"/>
    <col min="6656" max="6656" width="8.33203125" style="1" customWidth="1"/>
    <col min="6657" max="6657" width="4.1640625" style="1" customWidth="1"/>
    <col min="6658" max="6900" width="9.33203125" style="1" customWidth="1"/>
    <col min="6901" max="6901" width="11.5" style="1" customWidth="1"/>
    <col min="6902" max="6903" width="8.33203125" style="1" customWidth="1"/>
    <col min="6904" max="6908" width="8.1640625" style="1" customWidth="1"/>
    <col min="6909" max="6909" width="8.33203125" style="1" customWidth="1"/>
    <col min="6910" max="6911" width="8.1640625" style="1" customWidth="1"/>
    <col min="6912" max="6912" width="8.33203125" style="1" customWidth="1"/>
    <col min="6913" max="6913" width="4.1640625" style="1" customWidth="1"/>
    <col min="6914" max="7156" width="9.33203125" style="1" customWidth="1"/>
    <col min="7157" max="7157" width="11.5" style="1" customWidth="1"/>
    <col min="7158" max="7159" width="8.33203125" style="1" customWidth="1"/>
    <col min="7160" max="7164" width="8.1640625" style="1" customWidth="1"/>
    <col min="7165" max="7165" width="8.33203125" style="1" customWidth="1"/>
    <col min="7166" max="7167" width="8.1640625" style="1" customWidth="1"/>
    <col min="7168" max="7168" width="8.33203125" style="1" customWidth="1"/>
    <col min="7169" max="7169" width="4.1640625" style="1" customWidth="1"/>
    <col min="7170" max="7412" width="9.33203125" style="1" customWidth="1"/>
    <col min="7413" max="7413" width="11.5" style="1" customWidth="1"/>
    <col min="7414" max="7415" width="8.33203125" style="1" customWidth="1"/>
    <col min="7416" max="7420" width="8.1640625" style="1" customWidth="1"/>
    <col min="7421" max="7421" width="8.33203125" style="1" customWidth="1"/>
    <col min="7422" max="7423" width="8.1640625" style="1" customWidth="1"/>
    <col min="7424" max="7424" width="8.33203125" style="1" customWidth="1"/>
    <col min="7425" max="7425" width="4.1640625" style="1" customWidth="1"/>
    <col min="7426" max="7668" width="9.33203125" style="1" customWidth="1"/>
    <col min="7669" max="7669" width="11.5" style="1" customWidth="1"/>
    <col min="7670" max="7671" width="8.33203125" style="1" customWidth="1"/>
    <col min="7672" max="7676" width="8.1640625" style="1" customWidth="1"/>
    <col min="7677" max="7677" width="8.33203125" style="1" customWidth="1"/>
    <col min="7678" max="7679" width="8.1640625" style="1" customWidth="1"/>
    <col min="7680" max="7680" width="8.33203125" style="1" customWidth="1"/>
    <col min="7681" max="7681" width="4.1640625" style="1" customWidth="1"/>
    <col min="7682" max="7924" width="9.33203125" style="1" customWidth="1"/>
    <col min="7925" max="7925" width="11.5" style="1" customWidth="1"/>
    <col min="7926" max="7927" width="8.33203125" style="1" customWidth="1"/>
    <col min="7928" max="7932" width="8.1640625" style="1" customWidth="1"/>
    <col min="7933" max="7933" width="8.33203125" style="1" customWidth="1"/>
    <col min="7934" max="7935" width="8.1640625" style="1" customWidth="1"/>
    <col min="7936" max="7936" width="8.33203125" style="1" customWidth="1"/>
    <col min="7937" max="7937" width="4.1640625" style="1" customWidth="1"/>
    <col min="7938" max="8180" width="9.33203125" style="1" customWidth="1"/>
    <col min="8181" max="8181" width="11.5" style="1" customWidth="1"/>
    <col min="8182" max="8183" width="8.33203125" style="1" customWidth="1"/>
    <col min="8184" max="8188" width="8.1640625" style="1" customWidth="1"/>
    <col min="8189" max="8189" width="8.33203125" style="1" customWidth="1"/>
    <col min="8190" max="8191" width="8.1640625" style="1" customWidth="1"/>
    <col min="8192" max="8192" width="8.33203125" style="1" customWidth="1"/>
    <col min="8193" max="8193" width="4.1640625" style="1" customWidth="1"/>
    <col min="8194" max="8436" width="9.33203125" style="1" customWidth="1"/>
    <col min="8437" max="8437" width="11.5" style="1" customWidth="1"/>
    <col min="8438" max="8439" width="8.33203125" style="1" customWidth="1"/>
    <col min="8440" max="8444" width="8.1640625" style="1" customWidth="1"/>
    <col min="8445" max="8445" width="8.33203125" style="1" customWidth="1"/>
    <col min="8446" max="8447" width="8.1640625" style="1" customWidth="1"/>
    <col min="8448" max="8448" width="8.33203125" style="1" customWidth="1"/>
    <col min="8449" max="8449" width="4.1640625" style="1" customWidth="1"/>
    <col min="8450" max="8692" width="9.33203125" style="1" customWidth="1"/>
    <col min="8693" max="8693" width="11.5" style="1" customWidth="1"/>
    <col min="8694" max="8695" width="8.33203125" style="1" customWidth="1"/>
    <col min="8696" max="8700" width="8.1640625" style="1" customWidth="1"/>
    <col min="8701" max="8701" width="8.33203125" style="1" customWidth="1"/>
    <col min="8702" max="8703" width="8.1640625" style="1" customWidth="1"/>
    <col min="8704" max="8704" width="8.33203125" style="1" customWidth="1"/>
    <col min="8705" max="8705" width="4.1640625" style="1" customWidth="1"/>
    <col min="8706" max="8948" width="9.33203125" style="1" customWidth="1"/>
    <col min="8949" max="8949" width="11.5" style="1" customWidth="1"/>
    <col min="8950" max="8951" width="8.33203125" style="1" customWidth="1"/>
    <col min="8952" max="8956" width="8.1640625" style="1" customWidth="1"/>
    <col min="8957" max="8957" width="8.33203125" style="1" customWidth="1"/>
    <col min="8958" max="8959" width="8.1640625" style="1" customWidth="1"/>
    <col min="8960" max="8960" width="8.33203125" style="1" customWidth="1"/>
    <col min="8961" max="8961" width="4.1640625" style="1" customWidth="1"/>
    <col min="8962" max="9204" width="9.33203125" style="1" customWidth="1"/>
    <col min="9205" max="9205" width="11.5" style="1" customWidth="1"/>
    <col min="9206" max="9207" width="8.33203125" style="1" customWidth="1"/>
    <col min="9208" max="9212" width="8.1640625" style="1" customWidth="1"/>
    <col min="9213" max="9213" width="8.33203125" style="1" customWidth="1"/>
    <col min="9214" max="9215" width="8.1640625" style="1" customWidth="1"/>
    <col min="9216" max="9216" width="8.33203125" style="1" customWidth="1"/>
    <col min="9217" max="9217" width="4.1640625" style="1" customWidth="1"/>
    <col min="9218" max="9460" width="9.33203125" style="1" customWidth="1"/>
    <col min="9461" max="9461" width="11.5" style="1" customWidth="1"/>
    <col min="9462" max="9463" width="8.33203125" style="1" customWidth="1"/>
    <col min="9464" max="9468" width="8.1640625" style="1" customWidth="1"/>
    <col min="9469" max="9469" width="8.33203125" style="1" customWidth="1"/>
    <col min="9470" max="9471" width="8.1640625" style="1" customWidth="1"/>
    <col min="9472" max="9472" width="8.33203125" style="1" customWidth="1"/>
    <col min="9473" max="9473" width="4.1640625" style="1" customWidth="1"/>
    <col min="9474" max="9716" width="9.33203125" style="1" customWidth="1"/>
    <col min="9717" max="9717" width="11.5" style="1" customWidth="1"/>
    <col min="9718" max="9719" width="8.33203125" style="1" customWidth="1"/>
    <col min="9720" max="9724" width="8.1640625" style="1" customWidth="1"/>
    <col min="9725" max="9725" width="8.33203125" style="1" customWidth="1"/>
    <col min="9726" max="9727" width="8.1640625" style="1" customWidth="1"/>
    <col min="9728" max="9728" width="8.33203125" style="1" customWidth="1"/>
    <col min="9729" max="9729" width="4.1640625" style="1" customWidth="1"/>
    <col min="9730" max="9972" width="9.33203125" style="1" customWidth="1"/>
    <col min="9973" max="9973" width="11.5" style="1" customWidth="1"/>
    <col min="9974" max="9975" width="8.33203125" style="1" customWidth="1"/>
    <col min="9976" max="9980" width="8.1640625" style="1" customWidth="1"/>
    <col min="9981" max="9981" width="8.33203125" style="1" customWidth="1"/>
    <col min="9982" max="9983" width="8.1640625" style="1" customWidth="1"/>
    <col min="9984" max="9984" width="8.33203125" style="1" customWidth="1"/>
    <col min="9985" max="9985" width="4.1640625" style="1" customWidth="1"/>
    <col min="9986" max="10228" width="9.33203125" style="1" customWidth="1"/>
    <col min="10229" max="10229" width="11.5" style="1" customWidth="1"/>
    <col min="10230" max="10231" width="8.33203125" style="1" customWidth="1"/>
    <col min="10232" max="10236" width="8.1640625" style="1" customWidth="1"/>
    <col min="10237" max="10237" width="8.33203125" style="1" customWidth="1"/>
    <col min="10238" max="10239" width="8.1640625" style="1" customWidth="1"/>
    <col min="10240" max="10240" width="8.33203125" style="1" customWidth="1"/>
    <col min="10241" max="10241" width="4.1640625" style="1" customWidth="1"/>
    <col min="10242" max="10484" width="9.33203125" style="1" customWidth="1"/>
    <col min="10485" max="10485" width="11.5" style="1" customWidth="1"/>
    <col min="10486" max="10487" width="8.33203125" style="1" customWidth="1"/>
    <col min="10488" max="10492" width="8.1640625" style="1" customWidth="1"/>
    <col min="10493" max="10493" width="8.33203125" style="1" customWidth="1"/>
    <col min="10494" max="10495" width="8.1640625" style="1" customWidth="1"/>
    <col min="10496" max="10496" width="8.33203125" style="1" customWidth="1"/>
    <col min="10497" max="10497" width="4.1640625" style="1" customWidth="1"/>
    <col min="10498" max="10740" width="9.33203125" style="1" customWidth="1"/>
    <col min="10741" max="10741" width="11.5" style="1" customWidth="1"/>
    <col min="10742" max="10743" width="8.33203125" style="1" customWidth="1"/>
    <col min="10744" max="10748" width="8.1640625" style="1" customWidth="1"/>
    <col min="10749" max="10749" width="8.33203125" style="1" customWidth="1"/>
    <col min="10750" max="10751" width="8.1640625" style="1" customWidth="1"/>
    <col min="10752" max="10752" width="8.33203125" style="1" customWidth="1"/>
    <col min="10753" max="10753" width="4.1640625" style="1" customWidth="1"/>
    <col min="10754" max="10996" width="9.33203125" style="1" customWidth="1"/>
    <col min="10997" max="10997" width="11.5" style="1" customWidth="1"/>
    <col min="10998" max="10999" width="8.33203125" style="1" customWidth="1"/>
    <col min="11000" max="11004" width="8.1640625" style="1" customWidth="1"/>
    <col min="11005" max="11005" width="8.33203125" style="1" customWidth="1"/>
    <col min="11006" max="11007" width="8.1640625" style="1" customWidth="1"/>
    <col min="11008" max="11008" width="8.33203125" style="1" customWidth="1"/>
    <col min="11009" max="11009" width="4.1640625" style="1" customWidth="1"/>
    <col min="11010" max="11252" width="9.33203125" style="1" customWidth="1"/>
    <col min="11253" max="11253" width="11.5" style="1" customWidth="1"/>
    <col min="11254" max="11255" width="8.33203125" style="1" customWidth="1"/>
    <col min="11256" max="11260" width="8.1640625" style="1" customWidth="1"/>
    <col min="11261" max="11261" width="8.33203125" style="1" customWidth="1"/>
    <col min="11262" max="11263" width="8.1640625" style="1" customWidth="1"/>
    <col min="11264" max="11264" width="8.33203125" style="1" customWidth="1"/>
    <col min="11265" max="11265" width="4.1640625" style="1" customWidth="1"/>
    <col min="11266" max="11508" width="9.33203125" style="1" customWidth="1"/>
    <col min="11509" max="11509" width="11.5" style="1" customWidth="1"/>
    <col min="11510" max="11511" width="8.33203125" style="1" customWidth="1"/>
    <col min="11512" max="11516" width="8.1640625" style="1" customWidth="1"/>
    <col min="11517" max="11517" width="8.33203125" style="1" customWidth="1"/>
    <col min="11518" max="11519" width="8.1640625" style="1" customWidth="1"/>
    <col min="11520" max="11520" width="8.33203125" style="1" customWidth="1"/>
    <col min="11521" max="11521" width="4.1640625" style="1" customWidth="1"/>
    <col min="11522" max="11764" width="9.33203125" style="1" customWidth="1"/>
    <col min="11765" max="11765" width="11.5" style="1" customWidth="1"/>
    <col min="11766" max="11767" width="8.33203125" style="1" customWidth="1"/>
    <col min="11768" max="11772" width="8.1640625" style="1" customWidth="1"/>
    <col min="11773" max="11773" width="8.33203125" style="1" customWidth="1"/>
    <col min="11774" max="11775" width="8.1640625" style="1" customWidth="1"/>
    <col min="11776" max="11776" width="8.33203125" style="1" customWidth="1"/>
    <col min="11777" max="11777" width="4.1640625" style="1" customWidth="1"/>
    <col min="11778" max="12020" width="9.33203125" style="1" customWidth="1"/>
    <col min="12021" max="12021" width="11.5" style="1" customWidth="1"/>
    <col min="12022" max="12023" width="8.33203125" style="1" customWidth="1"/>
    <col min="12024" max="12028" width="8.1640625" style="1" customWidth="1"/>
    <col min="12029" max="12029" width="8.33203125" style="1" customWidth="1"/>
    <col min="12030" max="12031" width="8.1640625" style="1" customWidth="1"/>
    <col min="12032" max="12032" width="8.33203125" style="1" customWidth="1"/>
    <col min="12033" max="12033" width="4.1640625" style="1" customWidth="1"/>
    <col min="12034" max="12276" width="9.33203125" style="1" customWidth="1"/>
    <col min="12277" max="12277" width="11.5" style="1" customWidth="1"/>
    <col min="12278" max="12279" width="8.33203125" style="1" customWidth="1"/>
    <col min="12280" max="12284" width="8.1640625" style="1" customWidth="1"/>
    <col min="12285" max="12285" width="8.33203125" style="1" customWidth="1"/>
    <col min="12286" max="12287" width="8.1640625" style="1" customWidth="1"/>
    <col min="12288" max="12288" width="8.33203125" style="1" customWidth="1"/>
    <col min="12289" max="12289" width="4.1640625" style="1" customWidth="1"/>
    <col min="12290" max="12532" width="9.33203125" style="1" customWidth="1"/>
    <col min="12533" max="12533" width="11.5" style="1" customWidth="1"/>
    <col min="12534" max="12535" width="8.33203125" style="1" customWidth="1"/>
    <col min="12536" max="12540" width="8.1640625" style="1" customWidth="1"/>
    <col min="12541" max="12541" width="8.33203125" style="1" customWidth="1"/>
    <col min="12542" max="12543" width="8.1640625" style="1" customWidth="1"/>
    <col min="12544" max="12544" width="8.33203125" style="1" customWidth="1"/>
    <col min="12545" max="12545" width="4.1640625" style="1" customWidth="1"/>
    <col min="12546" max="12788" width="9.33203125" style="1" customWidth="1"/>
    <col min="12789" max="12789" width="11.5" style="1" customWidth="1"/>
    <col min="12790" max="12791" width="8.33203125" style="1" customWidth="1"/>
    <col min="12792" max="12796" width="8.1640625" style="1" customWidth="1"/>
    <col min="12797" max="12797" width="8.33203125" style="1" customWidth="1"/>
    <col min="12798" max="12799" width="8.1640625" style="1" customWidth="1"/>
    <col min="12800" max="12800" width="8.33203125" style="1" customWidth="1"/>
    <col min="12801" max="12801" width="4.1640625" style="1" customWidth="1"/>
    <col min="12802" max="13044" width="9.33203125" style="1" customWidth="1"/>
    <col min="13045" max="13045" width="11.5" style="1" customWidth="1"/>
    <col min="13046" max="13047" width="8.33203125" style="1" customWidth="1"/>
    <col min="13048" max="13052" width="8.1640625" style="1" customWidth="1"/>
    <col min="13053" max="13053" width="8.33203125" style="1" customWidth="1"/>
    <col min="13054" max="13055" width="8.1640625" style="1" customWidth="1"/>
    <col min="13056" max="13056" width="8.33203125" style="1" customWidth="1"/>
    <col min="13057" max="13057" width="4.1640625" style="1" customWidth="1"/>
    <col min="13058" max="13300" width="9.33203125" style="1" customWidth="1"/>
    <col min="13301" max="13301" width="11.5" style="1" customWidth="1"/>
    <col min="13302" max="13303" width="8.33203125" style="1" customWidth="1"/>
    <col min="13304" max="13308" width="8.1640625" style="1" customWidth="1"/>
    <col min="13309" max="13309" width="8.33203125" style="1" customWidth="1"/>
    <col min="13310" max="13311" width="8.1640625" style="1" customWidth="1"/>
    <col min="13312" max="13312" width="8.33203125" style="1" customWidth="1"/>
    <col min="13313" max="13313" width="4.1640625" style="1" customWidth="1"/>
    <col min="13314" max="13556" width="9.33203125" style="1" customWidth="1"/>
    <col min="13557" max="13557" width="11.5" style="1" customWidth="1"/>
    <col min="13558" max="13559" width="8.33203125" style="1" customWidth="1"/>
    <col min="13560" max="13564" width="8.1640625" style="1" customWidth="1"/>
    <col min="13565" max="13565" width="8.33203125" style="1" customWidth="1"/>
    <col min="13566" max="13567" width="8.1640625" style="1" customWidth="1"/>
    <col min="13568" max="13568" width="8.33203125" style="1" customWidth="1"/>
    <col min="13569" max="13569" width="4.1640625" style="1" customWidth="1"/>
    <col min="13570" max="13812" width="9.33203125" style="1" customWidth="1"/>
    <col min="13813" max="13813" width="11.5" style="1" customWidth="1"/>
    <col min="13814" max="13815" width="8.33203125" style="1" customWidth="1"/>
    <col min="13816" max="13820" width="8.1640625" style="1" customWidth="1"/>
    <col min="13821" max="13821" width="8.33203125" style="1" customWidth="1"/>
    <col min="13822" max="13823" width="8.1640625" style="1" customWidth="1"/>
    <col min="13824" max="13824" width="8.33203125" style="1" customWidth="1"/>
    <col min="13825" max="13825" width="4.1640625" style="1" customWidth="1"/>
    <col min="13826" max="14068" width="9.33203125" style="1" customWidth="1"/>
    <col min="14069" max="14069" width="11.5" style="1" customWidth="1"/>
    <col min="14070" max="14071" width="8.33203125" style="1" customWidth="1"/>
    <col min="14072" max="14076" width="8.1640625" style="1" customWidth="1"/>
    <col min="14077" max="14077" width="8.33203125" style="1" customWidth="1"/>
    <col min="14078" max="14079" width="8.1640625" style="1" customWidth="1"/>
    <col min="14080" max="14080" width="8.33203125" style="1" customWidth="1"/>
    <col min="14081" max="14081" width="4.1640625" style="1" customWidth="1"/>
    <col min="14082" max="14324" width="9.33203125" style="1" customWidth="1"/>
    <col min="14325" max="14325" width="11.5" style="1" customWidth="1"/>
    <col min="14326" max="14327" width="8.33203125" style="1" customWidth="1"/>
    <col min="14328" max="14332" width="8.1640625" style="1" customWidth="1"/>
    <col min="14333" max="14333" width="8.33203125" style="1" customWidth="1"/>
    <col min="14334" max="14335" width="8.1640625" style="1" customWidth="1"/>
    <col min="14336" max="14336" width="8.33203125" style="1" customWidth="1"/>
    <col min="14337" max="14337" width="4.1640625" style="1" customWidth="1"/>
    <col min="14338" max="14580" width="9.33203125" style="1" customWidth="1"/>
    <col min="14581" max="14581" width="11.5" style="1" customWidth="1"/>
    <col min="14582" max="14583" width="8.33203125" style="1" customWidth="1"/>
    <col min="14584" max="14588" width="8.1640625" style="1" customWidth="1"/>
    <col min="14589" max="14589" width="8.33203125" style="1" customWidth="1"/>
    <col min="14590" max="14591" width="8.1640625" style="1" customWidth="1"/>
    <col min="14592" max="14592" width="8.33203125" style="1" customWidth="1"/>
    <col min="14593" max="14593" width="4.1640625" style="1" customWidth="1"/>
    <col min="14594" max="14836" width="9.33203125" style="1" customWidth="1"/>
    <col min="14837" max="14837" width="11.5" style="1" customWidth="1"/>
    <col min="14838" max="14839" width="8.33203125" style="1" customWidth="1"/>
    <col min="14840" max="14844" width="8.1640625" style="1" customWidth="1"/>
    <col min="14845" max="14845" width="8.33203125" style="1" customWidth="1"/>
    <col min="14846" max="14847" width="8.1640625" style="1" customWidth="1"/>
    <col min="14848" max="14848" width="8.33203125" style="1" customWidth="1"/>
    <col min="14849" max="14849" width="4.1640625" style="1" customWidth="1"/>
    <col min="14850" max="15092" width="9.33203125" style="1" customWidth="1"/>
    <col min="15093" max="15093" width="11.5" style="1" customWidth="1"/>
    <col min="15094" max="15095" width="8.33203125" style="1" customWidth="1"/>
    <col min="15096" max="15100" width="8.1640625" style="1" customWidth="1"/>
    <col min="15101" max="15101" width="8.33203125" style="1" customWidth="1"/>
    <col min="15102" max="15103" width="8.1640625" style="1" customWidth="1"/>
    <col min="15104" max="15104" width="8.33203125" style="1" customWidth="1"/>
    <col min="15105" max="15105" width="4.1640625" style="1" customWidth="1"/>
    <col min="15106" max="15348" width="9.33203125" style="1" customWidth="1"/>
    <col min="15349" max="15349" width="11.5" style="1" customWidth="1"/>
    <col min="15350" max="15351" width="8.33203125" style="1" customWidth="1"/>
    <col min="15352" max="15356" width="8.1640625" style="1" customWidth="1"/>
    <col min="15357" max="15357" width="8.33203125" style="1" customWidth="1"/>
    <col min="15358" max="15359" width="8.1640625" style="1" customWidth="1"/>
    <col min="15360" max="15360" width="8.33203125" style="1" customWidth="1"/>
    <col min="15361" max="15361" width="4.1640625" style="1" customWidth="1"/>
    <col min="15362" max="15604" width="9.33203125" style="1" customWidth="1"/>
    <col min="15605" max="15605" width="11.5" style="1" customWidth="1"/>
    <col min="15606" max="15607" width="8.33203125" style="1" customWidth="1"/>
    <col min="15608" max="15612" width="8.1640625" style="1" customWidth="1"/>
    <col min="15613" max="15613" width="8.33203125" style="1" customWidth="1"/>
    <col min="15614" max="15615" width="8.1640625" style="1" customWidth="1"/>
    <col min="15616" max="15616" width="8.33203125" style="1" customWidth="1"/>
    <col min="15617" max="15617" width="4.1640625" style="1" customWidth="1"/>
    <col min="15618" max="15860" width="9.33203125" style="1" customWidth="1"/>
    <col min="15861" max="15861" width="11.5" style="1" customWidth="1"/>
    <col min="15862" max="15863" width="8.33203125" style="1" customWidth="1"/>
    <col min="15864" max="15868" width="8.1640625" style="1" customWidth="1"/>
    <col min="15869" max="15869" width="8.33203125" style="1" customWidth="1"/>
    <col min="15870" max="15871" width="8.1640625" style="1" customWidth="1"/>
    <col min="15872" max="15872" width="8.33203125" style="1" customWidth="1"/>
    <col min="15873" max="15873" width="4.1640625" style="1" customWidth="1"/>
    <col min="15874" max="16116" width="9.33203125" style="1" customWidth="1"/>
    <col min="16117" max="16117" width="11.5" style="1" customWidth="1"/>
    <col min="16118" max="16119" width="8.33203125" style="1" customWidth="1"/>
    <col min="16120" max="16124" width="8.1640625" style="1" customWidth="1"/>
    <col min="16125" max="16125" width="8.33203125" style="1" customWidth="1"/>
    <col min="16126" max="16127" width="8.1640625" style="1" customWidth="1"/>
    <col min="16128" max="16128" width="8.33203125" style="1" customWidth="1"/>
    <col min="16129" max="16129" width="4.1640625" style="1" customWidth="1"/>
    <col min="16130" max="16384" width="9.33203125" style="1" customWidth="1"/>
  </cols>
  <sheetData>
    <row r="1" spans="1:6" s="2" customFormat="1" ht="19.5" customHeight="1">
      <c r="A1" s="5" t="s">
        <v>4</v>
      </c>
      <c r="B1" s="5"/>
      <c r="C1" s="5"/>
      <c r="D1" s="5"/>
      <c r="E1" s="5"/>
    </row>
    <row r="2" spans="1:6" s="3" customFormat="1" ht="19.5" customHeight="1">
      <c r="A2" s="6"/>
      <c r="B2" s="23"/>
      <c r="C2" s="23"/>
      <c r="D2" s="23"/>
      <c r="E2" s="46" t="s">
        <v>206</v>
      </c>
    </row>
    <row r="3" spans="1:6" ht="19.5" customHeight="1">
      <c r="A3" s="7" t="s">
        <v>382</v>
      </c>
      <c r="B3" s="24" t="s">
        <v>80</v>
      </c>
      <c r="C3" s="38"/>
      <c r="D3" s="40"/>
      <c r="E3" s="47" t="s">
        <v>347</v>
      </c>
    </row>
    <row r="4" spans="1:6" ht="19.5" customHeight="1">
      <c r="A4" s="8"/>
      <c r="B4" s="25" t="s">
        <v>32</v>
      </c>
      <c r="C4" s="39" t="s">
        <v>33</v>
      </c>
      <c r="D4" s="39" t="s">
        <v>8</v>
      </c>
      <c r="E4" s="48"/>
    </row>
    <row r="5" spans="1:6" ht="19.5" customHeight="1">
      <c r="A5" s="9" t="s">
        <v>346</v>
      </c>
      <c r="B5" s="26">
        <v>838</v>
      </c>
      <c r="C5" s="26">
        <v>480</v>
      </c>
      <c r="D5" s="41">
        <v>358</v>
      </c>
      <c r="E5" s="49">
        <v>12.31</v>
      </c>
    </row>
    <row r="6" spans="1:6" ht="19.5" customHeight="1">
      <c r="A6" s="9">
        <v>19</v>
      </c>
      <c r="B6" s="26">
        <v>822</v>
      </c>
      <c r="C6" s="26">
        <v>472</v>
      </c>
      <c r="D6" s="41">
        <v>350</v>
      </c>
      <c r="E6" s="49">
        <v>12.19</v>
      </c>
    </row>
    <row r="7" spans="1:6" ht="19.5" customHeight="1">
      <c r="A7" s="9">
        <v>20</v>
      </c>
      <c r="B7" s="26">
        <v>802</v>
      </c>
      <c r="C7" s="26">
        <v>457</v>
      </c>
      <c r="D7" s="41">
        <v>345</v>
      </c>
      <c r="E7" s="49">
        <v>11.99</v>
      </c>
      <c r="F7" s="63"/>
    </row>
    <row r="8" spans="1:6" ht="19.5" customHeight="1">
      <c r="A8" s="9">
        <v>21</v>
      </c>
      <c r="B8" s="26">
        <v>780</v>
      </c>
      <c r="C8" s="26">
        <v>457</v>
      </c>
      <c r="D8" s="41">
        <v>323</v>
      </c>
      <c r="E8" s="49">
        <v>11.74</v>
      </c>
      <c r="F8" s="63"/>
    </row>
    <row r="9" spans="1:6" ht="19.5" customHeight="1">
      <c r="A9" s="9">
        <v>22</v>
      </c>
      <c r="B9" s="26">
        <v>751</v>
      </c>
      <c r="C9" s="26">
        <v>445</v>
      </c>
      <c r="D9" s="41">
        <v>306</v>
      </c>
      <c r="E9" s="49">
        <v>11.41</v>
      </c>
      <c r="F9" s="63"/>
    </row>
    <row r="10" spans="1:6" ht="19.5" customHeight="1">
      <c r="A10" s="9">
        <v>23</v>
      </c>
      <c r="B10" s="26">
        <v>738</v>
      </c>
      <c r="C10" s="26">
        <v>435</v>
      </c>
      <c r="D10" s="41">
        <v>303</v>
      </c>
      <c r="E10" s="49">
        <v>11.35</v>
      </c>
      <c r="F10" s="63"/>
    </row>
    <row r="11" spans="1:6" ht="19.5" customHeight="1">
      <c r="A11" s="9">
        <v>24</v>
      </c>
      <c r="B11" s="26">
        <v>751</v>
      </c>
      <c r="C11" s="26">
        <v>434</v>
      </c>
      <c r="D11" s="41">
        <v>317</v>
      </c>
      <c r="E11" s="49">
        <v>11.69</v>
      </c>
      <c r="F11" s="63"/>
    </row>
    <row r="12" spans="1:6" ht="19.5" customHeight="1">
      <c r="A12" s="10">
        <v>25</v>
      </c>
      <c r="B12" s="27">
        <v>760</v>
      </c>
      <c r="C12" s="27">
        <v>437</v>
      </c>
      <c r="D12" s="42">
        <v>323</v>
      </c>
      <c r="E12" s="50">
        <v>11.86</v>
      </c>
      <c r="F12" s="63"/>
    </row>
    <row r="13" spans="1:6" ht="19.5" customHeight="1">
      <c r="A13" s="11">
        <v>26</v>
      </c>
      <c r="B13" s="28">
        <v>753</v>
      </c>
      <c r="C13" s="28">
        <v>432</v>
      </c>
      <c r="D13" s="28">
        <v>321</v>
      </c>
      <c r="E13" s="51">
        <v>11.91</v>
      </c>
      <c r="F13" s="63"/>
    </row>
    <row r="14" spans="1:6" ht="19.5" customHeight="1">
      <c r="A14" s="11">
        <v>27</v>
      </c>
      <c r="B14" s="28">
        <v>756</v>
      </c>
      <c r="C14" s="28">
        <v>429</v>
      </c>
      <c r="D14" s="28">
        <v>327</v>
      </c>
      <c r="E14" s="51">
        <v>12.03</v>
      </c>
      <c r="F14" s="63"/>
    </row>
    <row r="15" spans="1:6" s="4" customFormat="1" ht="19.5" customHeight="1">
      <c r="A15" s="12">
        <v>28</v>
      </c>
      <c r="B15" s="29">
        <v>743</v>
      </c>
      <c r="C15" s="29">
        <v>425</v>
      </c>
      <c r="D15" s="29">
        <v>318</v>
      </c>
      <c r="E15" s="52">
        <v>11.99</v>
      </c>
    </row>
    <row r="16" spans="1:6" s="3" customFormat="1" ht="19.5" customHeight="1">
      <c r="A16" s="11">
        <v>29</v>
      </c>
      <c r="B16" s="28">
        <v>745</v>
      </c>
      <c r="C16" s="28">
        <v>431</v>
      </c>
      <c r="D16" s="28">
        <v>314</v>
      </c>
      <c r="E16" s="51">
        <v>12.16</v>
      </c>
    </row>
    <row r="17" spans="1:10" s="3" customFormat="1" ht="19.5" customHeight="1">
      <c r="A17" s="11">
        <v>30</v>
      </c>
      <c r="B17" s="28">
        <v>748</v>
      </c>
      <c r="C17" s="28">
        <v>431</v>
      </c>
      <c r="D17" s="28">
        <v>317</v>
      </c>
      <c r="E17" s="51">
        <v>12.37</v>
      </c>
    </row>
    <row r="18" spans="1:10" s="3" customFormat="1" ht="19.5" customHeight="1">
      <c r="A18" s="11" t="s">
        <v>76</v>
      </c>
      <c r="B18" s="28">
        <v>746</v>
      </c>
      <c r="C18" s="28">
        <v>427</v>
      </c>
      <c r="D18" s="28">
        <v>319</v>
      </c>
      <c r="E18" s="51">
        <v>12.57</v>
      </c>
    </row>
    <row r="19" spans="1:10" s="3" customFormat="1" ht="19.5" customHeight="1">
      <c r="A19" s="11">
        <v>2</v>
      </c>
      <c r="B19" s="28">
        <v>754</v>
      </c>
      <c r="C19" s="28">
        <v>432</v>
      </c>
      <c r="D19" s="28">
        <v>322</v>
      </c>
      <c r="E19" s="51">
        <v>12.81</v>
      </c>
    </row>
    <row r="20" spans="1:10" s="3" customFormat="1" ht="19.5" customHeight="1">
      <c r="A20" s="12">
        <v>3</v>
      </c>
      <c r="B20" s="29">
        <v>617</v>
      </c>
      <c r="C20" s="29">
        <v>383</v>
      </c>
      <c r="D20" s="29">
        <v>234</v>
      </c>
      <c r="E20" s="52">
        <v>10.71</v>
      </c>
    </row>
    <row r="21" spans="1:10" s="3" customFormat="1" ht="19.5" customHeight="1">
      <c r="A21" s="12">
        <v>4</v>
      </c>
      <c r="B21" s="29">
        <v>632</v>
      </c>
      <c r="C21" s="29">
        <v>385</v>
      </c>
      <c r="D21" s="29">
        <v>247</v>
      </c>
      <c r="E21" s="52">
        <f>B21/56485*1000</f>
        <v>11.188811188811188</v>
      </c>
    </row>
    <row r="22" spans="1:10" s="3" customFormat="1" ht="19.5" customHeight="1">
      <c r="A22" s="12">
        <v>5</v>
      </c>
      <c r="B22" s="29">
        <v>638</v>
      </c>
      <c r="C22" s="29">
        <v>390</v>
      </c>
      <c r="D22" s="29">
        <v>248</v>
      </c>
      <c r="E22" s="52">
        <v>11.49839599178171</v>
      </c>
    </row>
    <row r="23" spans="1:10" s="3" customFormat="1" ht="19.5" customHeight="1">
      <c r="A23" s="11">
        <v>6</v>
      </c>
      <c r="B23" s="29">
        <v>638</v>
      </c>
      <c r="C23" s="29">
        <v>386</v>
      </c>
      <c r="D23" s="29">
        <v>252</v>
      </c>
      <c r="E23" s="52">
        <v>11.611400283915117</v>
      </c>
    </row>
    <row r="24" spans="1:10" s="3" customFormat="1" ht="19.5" customHeight="1">
      <c r="A24" s="13">
        <v>7</v>
      </c>
      <c r="B24" s="30">
        <v>637</v>
      </c>
      <c r="C24" s="30">
        <v>389</v>
      </c>
      <c r="D24" s="30">
        <v>248</v>
      </c>
      <c r="E24" s="53">
        <v>11.870597443255935</v>
      </c>
      <c r="G24" s="3" t="s">
        <v>398</v>
      </c>
    </row>
    <row r="25" spans="1:10" ht="19.5" customHeight="1">
      <c r="A25" s="14" t="s">
        <v>208</v>
      </c>
      <c r="B25" s="31"/>
      <c r="C25" s="31"/>
      <c r="D25" s="31"/>
      <c r="E25" s="54"/>
      <c r="G25" s="4" t="s">
        <v>218</v>
      </c>
      <c r="H25" s="1">
        <v>53662</v>
      </c>
      <c r="I25" s="1">
        <f>B24/H25</f>
        <v>1.1870597443255936e-002</v>
      </c>
      <c r="J25" s="1">
        <f>I25*1000</f>
        <v>11.870597443255935</v>
      </c>
    </row>
    <row r="26" spans="1:10" ht="19.5" customHeight="1">
      <c r="A26" s="15" t="s">
        <v>254</v>
      </c>
      <c r="B26" s="32"/>
      <c r="C26" s="32"/>
      <c r="D26" s="32"/>
      <c r="E26" s="55"/>
    </row>
    <row r="27" spans="1:10" ht="19.5" customHeight="1">
      <c r="A27" s="16" t="s">
        <v>7</v>
      </c>
      <c r="B27" s="33">
        <v>355</v>
      </c>
      <c r="C27" s="33">
        <v>184</v>
      </c>
      <c r="D27" s="43">
        <v>171</v>
      </c>
      <c r="E27" s="56">
        <v>6.6154820916104509</v>
      </c>
    </row>
    <row r="28" spans="1:10" ht="19.5" customHeight="1">
      <c r="A28" s="17" t="s">
        <v>13</v>
      </c>
      <c r="B28" s="34">
        <v>217</v>
      </c>
      <c r="C28" s="34">
        <v>164</v>
      </c>
      <c r="D28" s="34">
        <v>53</v>
      </c>
      <c r="E28" s="57">
        <v>4.0438298982520218</v>
      </c>
    </row>
    <row r="29" spans="1:10" ht="19.5" customHeight="1">
      <c r="A29" s="18" t="s">
        <v>25</v>
      </c>
      <c r="B29" s="26">
        <v>104</v>
      </c>
      <c r="C29" s="26">
        <v>54</v>
      </c>
      <c r="D29" s="41">
        <v>50</v>
      </c>
      <c r="E29" s="52">
        <v>1.9380567254295404</v>
      </c>
    </row>
    <row r="30" spans="1:10" ht="19.5" customHeight="1">
      <c r="A30" s="19" t="s">
        <v>46</v>
      </c>
      <c r="B30" s="35">
        <v>113</v>
      </c>
      <c r="C30" s="35">
        <v>110</v>
      </c>
      <c r="D30" s="44">
        <v>3</v>
      </c>
      <c r="E30" s="58">
        <v>2.1057731728224818</v>
      </c>
    </row>
    <row r="31" spans="1:10" ht="19.5" customHeight="1">
      <c r="A31" s="14" t="s">
        <v>35</v>
      </c>
      <c r="B31" s="27">
        <v>65</v>
      </c>
      <c r="C31" s="27">
        <v>41</v>
      </c>
      <c r="D31" s="27">
        <v>24</v>
      </c>
      <c r="E31" s="59">
        <v>1.2112854533934629</v>
      </c>
    </row>
    <row r="32" spans="1:10" s="3" customFormat="1" ht="19.5" customHeight="1">
      <c r="A32" s="18" t="s">
        <v>58</v>
      </c>
      <c r="B32" s="26">
        <v>20</v>
      </c>
      <c r="C32" s="26">
        <v>16</v>
      </c>
      <c r="D32" s="41">
        <v>4</v>
      </c>
      <c r="E32" s="52">
        <v>0.37270321642875776</v>
      </c>
    </row>
    <row r="33" spans="1:5" ht="19.5" customHeight="1">
      <c r="A33" s="18" t="s">
        <v>19</v>
      </c>
      <c r="B33" s="26">
        <v>18</v>
      </c>
      <c r="C33" s="26">
        <v>15</v>
      </c>
      <c r="D33" s="41">
        <v>3</v>
      </c>
      <c r="E33" s="60">
        <v>0.33543289478588201</v>
      </c>
    </row>
    <row r="34" spans="1:5" ht="24.75" customHeight="1">
      <c r="A34" s="20" t="s">
        <v>14</v>
      </c>
      <c r="B34" s="36">
        <v>27</v>
      </c>
      <c r="C34" s="36">
        <v>10</v>
      </c>
      <c r="D34" s="45">
        <v>17</v>
      </c>
      <c r="E34" s="61">
        <v>0.50314934217882301</v>
      </c>
    </row>
    <row r="35" spans="1:5" ht="24.75" customHeight="1">
      <c r="A35" s="21"/>
      <c r="B35" s="37"/>
      <c r="C35" s="37"/>
      <c r="D35" s="37"/>
      <c r="E35" s="62" t="s">
        <v>63</v>
      </c>
    </row>
    <row r="36" spans="1:5" ht="24.75" customHeight="1">
      <c r="A36" s="22" t="s">
        <v>172</v>
      </c>
      <c r="B36" s="22"/>
      <c r="C36" s="22"/>
      <c r="D36" s="22"/>
      <c r="E36" s="22"/>
    </row>
    <row r="37" spans="1:5">
      <c r="A37" s="22"/>
      <c r="B37" s="22"/>
      <c r="C37" s="22"/>
      <c r="D37" s="22"/>
      <c r="E37" s="22"/>
    </row>
  </sheetData>
  <protectedRanges>
    <protectedRange sqref="A1:E4 B33:D33" name="範囲1_2_3"/>
    <protectedRange sqref="B5:E12 C13:E13 E14 A5:A32" name="範囲1_2_1_1"/>
    <protectedRange sqref="C14:D14" name="範囲1_4_1_1"/>
    <protectedRange sqref="B13:B21 C15:E21 B25:E26 B27:D32 B22:E23" name="範囲1_5_1_1"/>
    <protectedRange sqref="B34:E34" name="範囲1_2_2_1"/>
    <protectedRange sqref="E33" name="範囲1_2_3_1"/>
    <protectedRange sqref="E27:E32" name="範囲1_5_1_1_1"/>
  </protectedRanges>
  <mergeCells count="9">
    <mergeCell ref="A1:E1"/>
    <mergeCell ref="B3:D3"/>
    <mergeCell ref="A3:A4"/>
    <mergeCell ref="E3:E4"/>
    <mergeCell ref="B25:B26"/>
    <mergeCell ref="C25:C26"/>
    <mergeCell ref="D25:D26"/>
    <mergeCell ref="E25:E26"/>
    <mergeCell ref="A36:E37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34"/>
  <sheetViews>
    <sheetView zoomScale="90" zoomScaleNormal="90" zoomScaleSheetLayoutView="100" workbookViewId="0">
      <selection activeCell="H19" sqref="H19"/>
    </sheetView>
  </sheetViews>
  <sheetFormatPr defaultRowHeight="12"/>
  <cols>
    <col min="1" max="1" width="27.83203125" style="1" customWidth="1"/>
    <col min="2" max="8" width="18.83203125" style="1" customWidth="1"/>
    <col min="9" max="9" width="27.83203125" style="1" customWidth="1"/>
    <col min="10" max="12" width="18.83203125" style="1" customWidth="1"/>
    <col min="13" max="16" width="18.83203125" style="210" customWidth="1"/>
    <col min="17" max="16384" width="9.33203125" style="1" customWidth="1"/>
  </cols>
  <sheetData>
    <row r="1" spans="1:16" s="2" customFormat="1" ht="24.95" customHeight="1">
      <c r="A1" s="64" t="s">
        <v>279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s="3" customFormat="1" ht="24.95" customHeight="1">
      <c r="A2" s="65" t="s">
        <v>175</v>
      </c>
      <c r="B2" s="94"/>
      <c r="C2" s="94"/>
      <c r="D2" s="94"/>
      <c r="E2" s="94"/>
      <c r="F2" s="94"/>
      <c r="G2" s="94"/>
      <c r="H2" s="94"/>
      <c r="I2" s="94"/>
      <c r="J2" s="94"/>
      <c r="K2" s="170"/>
      <c r="L2" s="208"/>
      <c r="M2" s="113"/>
      <c r="N2" s="113"/>
      <c r="O2" s="113" t="s">
        <v>391</v>
      </c>
      <c r="P2" s="113"/>
    </row>
    <row r="3" spans="1:16" ht="24.95" customHeight="1">
      <c r="A3" s="341" t="s">
        <v>124</v>
      </c>
      <c r="B3" s="350"/>
      <c r="C3" s="350"/>
      <c r="D3" s="350"/>
      <c r="E3" s="350"/>
      <c r="F3" s="350"/>
      <c r="G3" s="350"/>
      <c r="H3" s="244"/>
      <c r="I3" s="263" t="s">
        <v>68</v>
      </c>
      <c r="J3" s="350"/>
      <c r="K3" s="350"/>
      <c r="L3" s="350"/>
      <c r="M3" s="350"/>
      <c r="N3" s="350"/>
      <c r="O3" s="350"/>
      <c r="P3" s="402"/>
    </row>
    <row r="4" spans="1:16" ht="24.95" customHeight="1">
      <c r="A4" s="342" t="s">
        <v>182</v>
      </c>
      <c r="B4" s="351"/>
      <c r="C4" s="359"/>
      <c r="D4" s="359"/>
      <c r="E4" s="359"/>
      <c r="F4" s="359"/>
      <c r="G4" s="359"/>
      <c r="H4" s="377"/>
      <c r="I4" s="378" t="s">
        <v>353</v>
      </c>
      <c r="J4" s="351"/>
      <c r="K4" s="359"/>
      <c r="L4" s="359"/>
      <c r="M4" s="359"/>
      <c r="N4" s="359"/>
      <c r="O4" s="359"/>
      <c r="P4" s="403"/>
    </row>
    <row r="5" spans="1:16" ht="24.95" customHeight="1">
      <c r="A5" s="68"/>
      <c r="B5" s="352" t="s">
        <v>321</v>
      </c>
      <c r="C5" s="352" t="s">
        <v>365</v>
      </c>
      <c r="D5" s="352" t="s">
        <v>331</v>
      </c>
      <c r="E5" s="352" t="s">
        <v>248</v>
      </c>
      <c r="F5" s="352" t="s">
        <v>390</v>
      </c>
      <c r="G5" s="84" t="s">
        <v>6</v>
      </c>
      <c r="H5" s="84" t="s">
        <v>395</v>
      </c>
      <c r="I5" s="96"/>
      <c r="J5" s="352" t="s">
        <v>321</v>
      </c>
      <c r="K5" s="352" t="s">
        <v>365</v>
      </c>
      <c r="L5" s="389" t="s">
        <v>331</v>
      </c>
      <c r="M5" s="389" t="s">
        <v>248</v>
      </c>
      <c r="N5" s="389" t="s">
        <v>390</v>
      </c>
      <c r="O5" s="389" t="s">
        <v>6</v>
      </c>
      <c r="P5" s="404" t="s">
        <v>395</v>
      </c>
    </row>
    <row r="6" spans="1:16" ht="24.95" customHeight="1">
      <c r="A6" s="343" t="s">
        <v>312</v>
      </c>
      <c r="B6" s="353">
        <v>35202425</v>
      </c>
      <c r="C6" s="353">
        <v>35301838</v>
      </c>
      <c r="D6" s="363">
        <v>35647597</v>
      </c>
      <c r="E6" s="368">
        <v>34956295</v>
      </c>
      <c r="F6" s="368">
        <v>35093720</v>
      </c>
      <c r="G6" s="158">
        <v>35035239</v>
      </c>
      <c r="H6" s="158">
        <v>35396614</v>
      </c>
      <c r="I6" s="379" t="s">
        <v>312</v>
      </c>
      <c r="J6" s="382">
        <v>35202425</v>
      </c>
      <c r="K6" s="382">
        <v>35301838</v>
      </c>
      <c r="L6" s="390">
        <v>35647597</v>
      </c>
      <c r="M6" s="396">
        <v>34956295</v>
      </c>
      <c r="N6" s="396">
        <v>35093720</v>
      </c>
      <c r="O6" s="396">
        <v>35035239</v>
      </c>
      <c r="P6" s="405">
        <v>35396614</v>
      </c>
    </row>
    <row r="7" spans="1:16" ht="24.95" customHeight="1">
      <c r="A7" s="344" t="s">
        <v>125</v>
      </c>
      <c r="B7" s="354">
        <v>33811181</v>
      </c>
      <c r="C7" s="354">
        <v>33669886</v>
      </c>
      <c r="D7" s="364">
        <v>33758003</v>
      </c>
      <c r="E7" s="369">
        <v>33388375</v>
      </c>
      <c r="F7" s="369">
        <v>33444231</v>
      </c>
      <c r="G7" s="370">
        <v>33460929</v>
      </c>
      <c r="H7" s="370">
        <v>33558322</v>
      </c>
      <c r="I7" s="380" t="s">
        <v>196</v>
      </c>
      <c r="J7" s="383">
        <v>16609959</v>
      </c>
      <c r="K7" s="383">
        <v>16461588</v>
      </c>
      <c r="L7" s="391">
        <v>16590404</v>
      </c>
      <c r="M7" s="397">
        <v>16307671</v>
      </c>
      <c r="N7" s="397">
        <v>16257233</v>
      </c>
      <c r="O7" s="397">
        <v>16362756</v>
      </c>
      <c r="P7" s="406">
        <v>16321921</v>
      </c>
    </row>
    <row r="8" spans="1:16" ht="24.95" customHeight="1">
      <c r="A8" s="345" t="s">
        <v>109</v>
      </c>
      <c r="B8" s="354">
        <v>33592567</v>
      </c>
      <c r="C8" s="360">
        <v>33462984</v>
      </c>
      <c r="D8" s="365">
        <v>33559379</v>
      </c>
      <c r="E8" s="370">
        <v>33200247</v>
      </c>
      <c r="F8" s="370">
        <v>33265611</v>
      </c>
      <c r="G8" s="370">
        <v>33287342</v>
      </c>
      <c r="H8" s="370">
        <v>33393048</v>
      </c>
      <c r="I8" s="380" t="s">
        <v>200</v>
      </c>
      <c r="J8" s="383">
        <v>16517208</v>
      </c>
      <c r="K8" s="386">
        <v>16358802</v>
      </c>
      <c r="L8" s="392">
        <v>16482855</v>
      </c>
      <c r="M8" s="398">
        <v>16192180</v>
      </c>
      <c r="N8" s="398">
        <v>16131295</v>
      </c>
      <c r="O8" s="398">
        <v>16228484</v>
      </c>
      <c r="P8" s="407">
        <v>16177631</v>
      </c>
    </row>
    <row r="9" spans="1:16" ht="24.95" customHeight="1">
      <c r="A9" s="345" t="s">
        <v>5</v>
      </c>
      <c r="B9" s="354">
        <v>215343</v>
      </c>
      <c r="C9" s="360">
        <v>203631</v>
      </c>
      <c r="D9" s="365">
        <v>195353</v>
      </c>
      <c r="E9" s="370">
        <v>184857</v>
      </c>
      <c r="F9" s="370">
        <v>175349</v>
      </c>
      <c r="G9" s="370">
        <v>170316</v>
      </c>
      <c r="H9" s="370">
        <v>162003</v>
      </c>
      <c r="I9" s="380" t="s">
        <v>51</v>
      </c>
      <c r="J9" s="383">
        <v>92751</v>
      </c>
      <c r="K9" s="386">
        <v>102786</v>
      </c>
      <c r="L9" s="392">
        <v>107549</v>
      </c>
      <c r="M9" s="398">
        <v>115491</v>
      </c>
      <c r="N9" s="398">
        <v>125938</v>
      </c>
      <c r="O9" s="398">
        <v>134273</v>
      </c>
      <c r="P9" s="407">
        <v>144290</v>
      </c>
    </row>
    <row r="10" spans="1:16" ht="24.95" customHeight="1">
      <c r="A10" s="345" t="s">
        <v>204</v>
      </c>
      <c r="B10" s="354">
        <v>3271</v>
      </c>
      <c r="C10" s="360">
        <v>3271</v>
      </c>
      <c r="D10" s="365">
        <v>3271</v>
      </c>
      <c r="E10" s="370">
        <v>3271</v>
      </c>
      <c r="F10" s="370">
        <v>3271</v>
      </c>
      <c r="G10" s="370">
        <v>3271</v>
      </c>
      <c r="H10" s="370">
        <v>3271</v>
      </c>
      <c r="I10" s="380" t="s">
        <v>178</v>
      </c>
      <c r="J10" s="383">
        <v>1706800</v>
      </c>
      <c r="K10" s="386">
        <v>1876779</v>
      </c>
      <c r="L10" s="392">
        <v>1989785</v>
      </c>
      <c r="M10" s="398">
        <v>1619323</v>
      </c>
      <c r="N10" s="398">
        <v>1747287</v>
      </c>
      <c r="O10" s="398">
        <v>1609024</v>
      </c>
      <c r="P10" s="407">
        <v>2011008</v>
      </c>
    </row>
    <row r="11" spans="1:16" ht="24.95" customHeight="1">
      <c r="A11" s="345" t="s">
        <v>201</v>
      </c>
      <c r="B11" s="354">
        <v>1391244</v>
      </c>
      <c r="C11" s="354">
        <v>1631952</v>
      </c>
      <c r="D11" s="364">
        <v>1889594</v>
      </c>
      <c r="E11" s="369">
        <v>1567921</v>
      </c>
      <c r="F11" s="369">
        <v>1649489</v>
      </c>
      <c r="G11" s="370">
        <v>1574310</v>
      </c>
      <c r="H11" s="370">
        <v>1838292</v>
      </c>
      <c r="I11" s="380" t="s">
        <v>79</v>
      </c>
      <c r="J11" s="383">
        <v>1211825</v>
      </c>
      <c r="K11" s="386">
        <v>1189506</v>
      </c>
      <c r="L11" s="392">
        <v>1112447</v>
      </c>
      <c r="M11" s="398">
        <v>1107375</v>
      </c>
      <c r="N11" s="398">
        <v>1029685</v>
      </c>
      <c r="O11" s="398">
        <v>1005412</v>
      </c>
      <c r="P11" s="407">
        <v>995553</v>
      </c>
    </row>
    <row r="12" spans="1:16" ht="24.95" customHeight="1">
      <c r="A12" s="345" t="s">
        <v>205</v>
      </c>
      <c r="B12" s="354">
        <v>1015556</v>
      </c>
      <c r="C12" s="360">
        <v>1573029</v>
      </c>
      <c r="D12" s="365">
        <v>1937611</v>
      </c>
      <c r="E12" s="370">
        <v>1381602</v>
      </c>
      <c r="F12" s="370">
        <v>1357941</v>
      </c>
      <c r="G12" s="370">
        <v>1484807</v>
      </c>
      <c r="H12" s="370">
        <v>1707134</v>
      </c>
      <c r="I12" s="380" t="s">
        <v>203</v>
      </c>
      <c r="J12" s="383">
        <v>481634</v>
      </c>
      <c r="K12" s="386">
        <v>674116</v>
      </c>
      <c r="L12" s="392">
        <v>861179</v>
      </c>
      <c r="M12" s="398">
        <v>493400</v>
      </c>
      <c r="N12" s="398">
        <v>692720</v>
      </c>
      <c r="O12" s="398">
        <v>590656</v>
      </c>
      <c r="P12" s="407">
        <v>1001779</v>
      </c>
    </row>
    <row r="13" spans="1:16" ht="24.95" customHeight="1">
      <c r="A13" s="345" t="s">
        <v>214</v>
      </c>
      <c r="B13" s="354">
        <v>391351</v>
      </c>
      <c r="C13" s="360">
        <v>75699</v>
      </c>
      <c r="D13" s="365">
        <v>69561</v>
      </c>
      <c r="E13" s="370">
        <v>59455</v>
      </c>
      <c r="F13" s="370">
        <v>84205</v>
      </c>
      <c r="G13" s="370">
        <v>80453</v>
      </c>
      <c r="H13" s="370">
        <v>69263</v>
      </c>
      <c r="I13" s="380" t="s">
        <v>209</v>
      </c>
      <c r="J13" s="383">
        <v>0</v>
      </c>
      <c r="K13" s="386">
        <v>0</v>
      </c>
      <c r="L13" s="392">
        <v>0</v>
      </c>
      <c r="M13" s="398">
        <v>0</v>
      </c>
      <c r="N13" s="398">
        <v>0</v>
      </c>
      <c r="O13" s="398">
        <v>0</v>
      </c>
      <c r="P13" s="407">
        <v>0</v>
      </c>
    </row>
    <row r="14" spans="1:16" ht="24.95" customHeight="1">
      <c r="A14" s="345" t="s">
        <v>253</v>
      </c>
      <c r="B14" s="355">
        <v>-15663</v>
      </c>
      <c r="C14" s="361">
        <v>-16776</v>
      </c>
      <c r="D14" s="366">
        <v>-17578</v>
      </c>
      <c r="E14" s="371">
        <v>-18237</v>
      </c>
      <c r="F14" s="371">
        <v>-18258</v>
      </c>
      <c r="G14" s="371">
        <v>-17750</v>
      </c>
      <c r="H14" s="371">
        <v>-18706</v>
      </c>
      <c r="I14" s="380" t="s">
        <v>138</v>
      </c>
      <c r="J14" s="383">
        <v>12633</v>
      </c>
      <c r="K14" s="386">
        <v>12609</v>
      </c>
      <c r="L14" s="392">
        <v>12574</v>
      </c>
      <c r="M14" s="398">
        <v>13171</v>
      </c>
      <c r="N14" s="398">
        <v>12868</v>
      </c>
      <c r="O14" s="398">
        <v>12422</v>
      </c>
      <c r="P14" s="407">
        <v>13195</v>
      </c>
    </row>
    <row r="15" spans="1:16" ht="24.95" customHeight="1">
      <c r="A15" s="345" t="s">
        <v>217</v>
      </c>
      <c r="B15" s="354">
        <v>0</v>
      </c>
      <c r="C15" s="360">
        <v>0</v>
      </c>
      <c r="D15" s="365">
        <v>0</v>
      </c>
      <c r="E15" s="370">
        <v>0</v>
      </c>
      <c r="F15" s="370">
        <v>0</v>
      </c>
      <c r="G15" s="370">
        <v>0</v>
      </c>
      <c r="H15" s="370">
        <v>0</v>
      </c>
      <c r="I15" s="380" t="s">
        <v>215</v>
      </c>
      <c r="J15" s="383">
        <v>0</v>
      </c>
      <c r="K15" s="386">
        <v>0</v>
      </c>
      <c r="L15" s="392">
        <v>0</v>
      </c>
      <c r="M15" s="398">
        <v>0</v>
      </c>
      <c r="N15" s="398">
        <v>0</v>
      </c>
      <c r="O15" s="398">
        <v>0</v>
      </c>
      <c r="P15" s="407">
        <v>0</v>
      </c>
    </row>
    <row r="16" spans="1:16" ht="24.95" customHeight="1">
      <c r="A16" s="346" t="s">
        <v>222</v>
      </c>
      <c r="B16" s="354">
        <v>0</v>
      </c>
      <c r="C16" s="360">
        <v>0</v>
      </c>
      <c r="D16" s="365">
        <v>0</v>
      </c>
      <c r="E16" s="370">
        <v>0</v>
      </c>
      <c r="F16" s="370">
        <v>0</v>
      </c>
      <c r="G16" s="370">
        <v>0</v>
      </c>
      <c r="H16" s="370">
        <v>0</v>
      </c>
      <c r="I16" s="380" t="s">
        <v>177</v>
      </c>
      <c r="J16" s="383">
        <v>708</v>
      </c>
      <c r="K16" s="386">
        <v>548</v>
      </c>
      <c r="L16" s="392">
        <v>3585</v>
      </c>
      <c r="M16" s="398">
        <v>5376</v>
      </c>
      <c r="N16" s="398">
        <v>12014</v>
      </c>
      <c r="O16" s="398">
        <v>535</v>
      </c>
      <c r="P16" s="407">
        <v>481</v>
      </c>
    </row>
    <row r="17" spans="1:16" ht="24.95" customHeight="1">
      <c r="A17" s="347" t="s">
        <v>229</v>
      </c>
      <c r="B17" s="354">
        <v>0</v>
      </c>
      <c r="C17" s="360">
        <v>0</v>
      </c>
      <c r="D17" s="365">
        <v>0</v>
      </c>
      <c r="E17" s="370">
        <v>145100</v>
      </c>
      <c r="F17" s="370">
        <v>225600</v>
      </c>
      <c r="G17" s="370">
        <v>26800</v>
      </c>
      <c r="H17" s="370">
        <v>80600</v>
      </c>
      <c r="I17" s="380" t="s">
        <v>31</v>
      </c>
      <c r="J17" s="383">
        <v>11940155</v>
      </c>
      <c r="K17" s="386">
        <v>11809344</v>
      </c>
      <c r="L17" s="392">
        <v>11706118</v>
      </c>
      <c r="M17" s="398">
        <v>11491714</v>
      </c>
      <c r="N17" s="398">
        <v>11393507</v>
      </c>
      <c r="O17" s="398">
        <v>11252801</v>
      </c>
      <c r="P17" s="407">
        <v>11136080</v>
      </c>
    </row>
    <row r="18" spans="1:16" ht="24.95" customHeight="1">
      <c r="A18" s="347" t="s">
        <v>338</v>
      </c>
      <c r="B18" s="356">
        <v>0</v>
      </c>
      <c r="C18" s="362">
        <v>0</v>
      </c>
      <c r="D18" s="367">
        <v>0</v>
      </c>
      <c r="E18" s="372">
        <v>0</v>
      </c>
      <c r="F18" s="372">
        <v>0</v>
      </c>
      <c r="G18" s="372">
        <v>0</v>
      </c>
      <c r="H18" s="372">
        <v>0</v>
      </c>
      <c r="I18" s="380" t="s">
        <v>355</v>
      </c>
      <c r="J18" s="383">
        <v>20217529</v>
      </c>
      <c r="K18" s="386">
        <v>20541830</v>
      </c>
      <c r="L18" s="392">
        <v>20890836</v>
      </c>
      <c r="M18" s="398">
        <v>21183532</v>
      </c>
      <c r="N18" s="398">
        <v>21578542</v>
      </c>
      <c r="O18" s="398">
        <v>21945811</v>
      </c>
      <c r="P18" s="407">
        <v>22055526</v>
      </c>
    </row>
    <row r="19" spans="1:16" ht="24.95" customHeight="1">
      <c r="A19" s="347"/>
      <c r="B19" s="356"/>
      <c r="C19" s="356"/>
      <c r="D19" s="356"/>
      <c r="E19" s="373"/>
      <c r="F19" s="373"/>
      <c r="G19" s="373"/>
      <c r="H19" s="373"/>
      <c r="I19" s="380" t="s">
        <v>370</v>
      </c>
      <c r="J19" s="384">
        <v>-8277374</v>
      </c>
      <c r="K19" s="387">
        <v>-8732486</v>
      </c>
      <c r="L19" s="393">
        <v>-9184718</v>
      </c>
      <c r="M19" s="399">
        <v>-9691818</v>
      </c>
      <c r="N19" s="399">
        <v>-10185035</v>
      </c>
      <c r="O19" s="399">
        <v>-10693010</v>
      </c>
      <c r="P19" s="408">
        <v>-11203066</v>
      </c>
    </row>
    <row r="20" spans="1:16" ht="24.95" customHeight="1">
      <c r="A20" s="347"/>
      <c r="B20" s="356"/>
      <c r="C20" s="356"/>
      <c r="D20" s="356"/>
      <c r="E20" s="373"/>
      <c r="F20" s="373"/>
      <c r="G20" s="373"/>
      <c r="H20" s="373"/>
      <c r="I20" s="380" t="s">
        <v>397</v>
      </c>
      <c r="J20" s="384">
        <v>0</v>
      </c>
      <c r="K20" s="387">
        <v>0</v>
      </c>
      <c r="L20" s="393">
        <v>0</v>
      </c>
      <c r="M20" s="399">
        <v>0</v>
      </c>
      <c r="N20" s="399">
        <v>0</v>
      </c>
      <c r="O20" s="399">
        <v>0</v>
      </c>
      <c r="P20" s="408">
        <v>283620</v>
      </c>
    </row>
    <row r="21" spans="1:16" ht="24.95" customHeight="1">
      <c r="A21" s="347"/>
      <c r="B21" s="356"/>
      <c r="C21" s="356"/>
      <c r="D21" s="356"/>
      <c r="E21" s="373"/>
      <c r="F21" s="373"/>
      <c r="G21" s="373"/>
      <c r="H21" s="373"/>
      <c r="I21" s="380" t="s">
        <v>223</v>
      </c>
      <c r="J21" s="383">
        <v>3187188</v>
      </c>
      <c r="K21" s="386">
        <v>3557088</v>
      </c>
      <c r="L21" s="392">
        <v>3473367</v>
      </c>
      <c r="M21" s="398">
        <v>3577174</v>
      </c>
      <c r="N21" s="398">
        <v>3764294</v>
      </c>
      <c r="O21" s="398">
        <v>3887591</v>
      </c>
      <c r="P21" s="407">
        <v>4045681</v>
      </c>
    </row>
    <row r="22" spans="1:16" ht="24.95" customHeight="1">
      <c r="A22" s="347"/>
      <c r="B22" s="356"/>
      <c r="C22" s="356"/>
      <c r="D22" s="356"/>
      <c r="E22" s="373"/>
      <c r="F22" s="373"/>
      <c r="G22" s="373"/>
      <c r="H22" s="373"/>
      <c r="I22" s="380" t="s">
        <v>18</v>
      </c>
      <c r="J22" s="383">
        <v>3187188</v>
      </c>
      <c r="K22" s="386">
        <v>3557088</v>
      </c>
      <c r="L22" s="392">
        <v>3473367</v>
      </c>
      <c r="M22" s="398">
        <v>3577174</v>
      </c>
      <c r="N22" s="398">
        <v>3764294</v>
      </c>
      <c r="O22" s="398">
        <v>3887591</v>
      </c>
      <c r="P22" s="407">
        <v>4045681</v>
      </c>
    </row>
    <row r="23" spans="1:16" s="3" customFormat="1" ht="24.95" customHeight="1">
      <c r="A23" s="347"/>
      <c r="B23" s="356"/>
      <c r="C23" s="356"/>
      <c r="D23" s="356"/>
      <c r="E23" s="373"/>
      <c r="F23" s="373"/>
      <c r="G23" s="373"/>
      <c r="H23" s="373"/>
      <c r="I23" s="380" t="s">
        <v>230</v>
      </c>
      <c r="J23" s="383">
        <v>0</v>
      </c>
      <c r="K23" s="386">
        <v>0</v>
      </c>
      <c r="L23" s="392">
        <v>0</v>
      </c>
      <c r="M23" s="398">
        <v>0</v>
      </c>
      <c r="N23" s="398">
        <v>0</v>
      </c>
      <c r="O23" s="398">
        <v>0</v>
      </c>
      <c r="P23" s="407">
        <v>0</v>
      </c>
    </row>
    <row r="24" spans="1:16" ht="24.95" customHeight="1">
      <c r="A24" s="347"/>
      <c r="B24" s="356"/>
      <c r="C24" s="356"/>
      <c r="D24" s="356"/>
      <c r="E24" s="373"/>
      <c r="F24" s="373"/>
      <c r="G24" s="373"/>
      <c r="H24" s="373"/>
      <c r="I24" s="380" t="s">
        <v>231</v>
      </c>
      <c r="J24" s="383">
        <v>1758323</v>
      </c>
      <c r="K24" s="386">
        <v>1797039</v>
      </c>
      <c r="L24" s="392">
        <v>1887923</v>
      </c>
      <c r="M24" s="398">
        <v>1960413</v>
      </c>
      <c r="N24" s="398">
        <v>1931398</v>
      </c>
      <c r="O24" s="398">
        <v>1923067</v>
      </c>
      <c r="P24" s="407">
        <v>1881924</v>
      </c>
    </row>
    <row r="25" spans="1:16" ht="24.95" customHeight="1">
      <c r="A25" s="348"/>
      <c r="B25" s="357"/>
      <c r="C25" s="357"/>
      <c r="D25" s="357"/>
      <c r="E25" s="374"/>
      <c r="F25" s="374"/>
      <c r="G25" s="374"/>
      <c r="H25" s="374"/>
      <c r="I25" s="380" t="s">
        <v>233</v>
      </c>
      <c r="J25" s="383">
        <v>839032</v>
      </c>
      <c r="K25" s="386">
        <v>837889</v>
      </c>
      <c r="L25" s="392">
        <v>836742</v>
      </c>
      <c r="M25" s="398">
        <v>832553</v>
      </c>
      <c r="N25" s="398">
        <v>832553</v>
      </c>
      <c r="O25" s="398">
        <v>832553</v>
      </c>
      <c r="P25" s="407">
        <v>831137</v>
      </c>
    </row>
    <row r="26" spans="1:16" ht="24.95" customHeight="1">
      <c r="A26" s="348"/>
      <c r="B26" s="357"/>
      <c r="C26" s="357"/>
      <c r="D26" s="357"/>
      <c r="E26" s="374"/>
      <c r="F26" s="374"/>
      <c r="G26" s="374"/>
      <c r="H26" s="374"/>
      <c r="I26" s="380" t="s">
        <v>237</v>
      </c>
      <c r="J26" s="383">
        <v>919291</v>
      </c>
      <c r="K26" s="386">
        <v>959150</v>
      </c>
      <c r="L26" s="392">
        <v>1051181</v>
      </c>
      <c r="M26" s="398">
        <v>1127861</v>
      </c>
      <c r="N26" s="398">
        <v>1098846</v>
      </c>
      <c r="O26" s="398">
        <v>1090515</v>
      </c>
      <c r="P26" s="407">
        <v>1050787</v>
      </c>
    </row>
    <row r="27" spans="1:16" ht="24.95" customHeight="1">
      <c r="A27" s="349" t="s">
        <v>32</v>
      </c>
      <c r="B27" s="358"/>
      <c r="C27" s="358"/>
      <c r="D27" s="358"/>
      <c r="E27" s="375"/>
      <c r="F27" s="376"/>
      <c r="G27" s="376"/>
      <c r="H27" s="376"/>
      <c r="I27" s="381" t="s">
        <v>243</v>
      </c>
      <c r="J27" s="385">
        <v>0</v>
      </c>
      <c r="K27" s="388">
        <v>0</v>
      </c>
      <c r="L27" s="394">
        <v>0</v>
      </c>
      <c r="M27" s="400">
        <v>0</v>
      </c>
      <c r="N27" s="400">
        <v>0</v>
      </c>
      <c r="O27" s="400">
        <v>0</v>
      </c>
      <c r="P27" s="409">
        <v>0</v>
      </c>
    </row>
    <row r="28" spans="1:16" ht="24.95" customHeight="1">
      <c r="A28" s="65"/>
      <c r="B28" s="94"/>
      <c r="C28" s="94"/>
      <c r="D28" s="94"/>
      <c r="E28" s="94"/>
      <c r="F28" s="94"/>
      <c r="G28" s="94"/>
      <c r="H28" s="94"/>
      <c r="I28" s="94"/>
      <c r="J28" s="94"/>
      <c r="K28" s="112"/>
      <c r="L28" s="395"/>
      <c r="M28" s="170"/>
      <c r="N28" s="170"/>
      <c r="O28" s="170" t="s">
        <v>387</v>
      </c>
      <c r="P28" s="170"/>
    </row>
    <row r="29" spans="1:16" ht="15" customHeight="1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401"/>
      <c r="N29" s="401"/>
      <c r="O29" s="401"/>
      <c r="P29" s="401"/>
    </row>
    <row r="30" spans="1:16" ht="15" customHeight="1"/>
    <row r="34" spans="17:17">
      <c r="Q34" s="410"/>
    </row>
  </sheetData>
  <protectedRanges>
    <protectedRange sqref="A22:A23 J1:K3 A16:A18 D1:E4 B1:C3 A1:A14 L3:M4 B8:C10 B12:C18 B5:E7 K9 K16:K17 K11:K14 K19:K22 J5:J22 K5:M8 I1:I22 B19:H23 B11:H11 F1:H7 L1:P1 K15:P15 K10:P10 K18:P18 N3:P8 I23:P23" name="範囲1_2_1_1"/>
    <protectedRange sqref="D8:H10 D12:H18" name="範囲1_3_1_1_1"/>
    <protectedRange sqref="L9:P9 L16:P17 L11:P14 L19:P22" name="範囲1_4_1_1_1"/>
    <protectedRange sqref="L2:P2" name="範囲1_1_1"/>
  </protectedRanges>
  <mergeCells count="9">
    <mergeCell ref="A1:P1"/>
    <mergeCell ref="O2:P2"/>
    <mergeCell ref="A3:H3"/>
    <mergeCell ref="I3:P3"/>
    <mergeCell ref="B4:H4"/>
    <mergeCell ref="J4:P4"/>
    <mergeCell ref="O28:P28"/>
    <mergeCell ref="A4:A5"/>
    <mergeCell ref="I4:I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8" fitToWidth="1" fitToHeight="1" orientation="landscape" usePrinterDefaults="1" r:id="rId1"/>
  <headerFooter alignWithMargins="0">
    <oddFooter xml:space="preserve">&amp;C&amp;"HGｺﾞｼｯｸM,ﾒﾃﾞｨｳﾑ"&amp;11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63"/>
  <sheetViews>
    <sheetView zoomScale="120" zoomScaleNormal="120" zoomScaleSheetLayoutView="100" workbookViewId="0">
      <selection activeCell="F21" sqref="F21:F22"/>
    </sheetView>
  </sheetViews>
  <sheetFormatPr defaultRowHeight="12"/>
  <cols>
    <col min="1" max="1" width="15.83203125" style="1" customWidth="1"/>
    <col min="2" max="9" width="13.33203125" style="1" customWidth="1"/>
    <col min="10" max="16384" width="9.33203125" style="1" customWidth="1"/>
  </cols>
  <sheetData>
    <row r="1" spans="1:9" s="2" customFormat="1" ht="24.95" customHeight="1">
      <c r="A1" s="5" t="s">
        <v>121</v>
      </c>
      <c r="B1" s="5"/>
      <c r="C1" s="5"/>
      <c r="D1" s="5"/>
      <c r="E1" s="5"/>
      <c r="F1" s="5"/>
      <c r="G1" s="5"/>
      <c r="H1" s="5"/>
      <c r="I1" s="5"/>
    </row>
    <row r="2" spans="1:9" s="3" customFormat="1" ht="24.95" customHeight="1">
      <c r="A2" s="65" t="s">
        <v>175</v>
      </c>
      <c r="B2" s="94"/>
      <c r="C2" s="94"/>
      <c r="D2" s="94"/>
      <c r="E2" s="94"/>
      <c r="F2" s="94"/>
      <c r="G2" s="94"/>
      <c r="H2" s="113" t="s">
        <v>86</v>
      </c>
      <c r="I2" s="113"/>
    </row>
    <row r="3" spans="1:9" ht="24.95" customHeight="1">
      <c r="A3" s="411" t="s">
        <v>71</v>
      </c>
      <c r="B3" s="413" t="s">
        <v>188</v>
      </c>
      <c r="C3" s="413" t="s">
        <v>56</v>
      </c>
      <c r="D3" s="418" t="s">
        <v>190</v>
      </c>
      <c r="E3" s="418" t="s">
        <v>126</v>
      </c>
      <c r="F3" s="418" t="s">
        <v>118</v>
      </c>
      <c r="G3" s="420" t="s">
        <v>191</v>
      </c>
      <c r="H3" s="418" t="s">
        <v>193</v>
      </c>
      <c r="I3" s="422" t="s">
        <v>194</v>
      </c>
    </row>
    <row r="4" spans="1:9" ht="24.95" customHeight="1">
      <c r="A4" s="181" t="s">
        <v>122</v>
      </c>
      <c r="B4" s="414">
        <v>2169188</v>
      </c>
      <c r="C4" s="414">
        <v>2360152</v>
      </c>
      <c r="D4" s="251">
        <v>-190964</v>
      </c>
      <c r="E4" s="80">
        <v>121392</v>
      </c>
      <c r="F4" s="80">
        <v>77587</v>
      </c>
      <c r="G4" s="251">
        <v>-147159</v>
      </c>
      <c r="H4" s="251">
        <v>-5627</v>
      </c>
      <c r="I4" s="423">
        <v>-152786</v>
      </c>
    </row>
    <row r="5" spans="1:9" ht="24.95" customHeight="1">
      <c r="A5" s="412">
        <v>19</v>
      </c>
      <c r="B5" s="414">
        <v>2122605</v>
      </c>
      <c r="C5" s="414">
        <v>2307253</v>
      </c>
      <c r="D5" s="251">
        <v>-184648</v>
      </c>
      <c r="E5" s="80">
        <v>122210</v>
      </c>
      <c r="F5" s="80">
        <v>62760</v>
      </c>
      <c r="G5" s="251">
        <v>-125198</v>
      </c>
      <c r="H5" s="251">
        <v>-2001</v>
      </c>
      <c r="I5" s="423">
        <v>-127199</v>
      </c>
    </row>
    <row r="6" spans="1:9" ht="24.95" customHeight="1">
      <c r="A6" s="412">
        <v>20</v>
      </c>
      <c r="B6" s="414">
        <v>1862441</v>
      </c>
      <c r="C6" s="414">
        <v>2278357</v>
      </c>
      <c r="D6" s="251">
        <v>-415916</v>
      </c>
      <c r="E6" s="80">
        <v>137534</v>
      </c>
      <c r="F6" s="80">
        <v>63941</v>
      </c>
      <c r="G6" s="251">
        <v>-342323</v>
      </c>
      <c r="H6" s="251">
        <v>-2199</v>
      </c>
      <c r="I6" s="423">
        <v>-344522</v>
      </c>
    </row>
    <row r="7" spans="1:9" ht="24.95" customHeight="1">
      <c r="A7" s="412">
        <v>21</v>
      </c>
      <c r="B7" s="414">
        <v>1863403</v>
      </c>
      <c r="C7" s="414">
        <v>2263679</v>
      </c>
      <c r="D7" s="251">
        <v>-400276</v>
      </c>
      <c r="E7" s="80">
        <v>391647</v>
      </c>
      <c r="F7" s="80">
        <v>73242</v>
      </c>
      <c r="G7" s="251">
        <v>-81871</v>
      </c>
      <c r="H7" s="251">
        <v>-4505</v>
      </c>
      <c r="I7" s="423">
        <v>-86376</v>
      </c>
    </row>
    <row r="8" spans="1:9" ht="24.95" customHeight="1">
      <c r="A8" s="412">
        <v>22</v>
      </c>
      <c r="B8" s="80">
        <v>1866459</v>
      </c>
      <c r="C8" s="80">
        <v>2332533</v>
      </c>
      <c r="D8" s="251">
        <v>-466074</v>
      </c>
      <c r="E8" s="80">
        <v>372252</v>
      </c>
      <c r="F8" s="80">
        <v>85766</v>
      </c>
      <c r="G8" s="251">
        <v>-179588</v>
      </c>
      <c r="H8" s="251">
        <v>-4498</v>
      </c>
      <c r="I8" s="423">
        <v>-184086</v>
      </c>
    </row>
    <row r="9" spans="1:9" ht="24.95" customHeight="1">
      <c r="A9" s="412">
        <v>23</v>
      </c>
      <c r="B9" s="80">
        <v>1927000</v>
      </c>
      <c r="C9" s="80">
        <v>2227793</v>
      </c>
      <c r="D9" s="251">
        <v>-300793</v>
      </c>
      <c r="E9" s="80">
        <v>231621</v>
      </c>
      <c r="F9" s="80">
        <v>60574</v>
      </c>
      <c r="G9" s="251">
        <v>-129746</v>
      </c>
      <c r="H9" s="251">
        <v>-3280</v>
      </c>
      <c r="I9" s="423">
        <v>-133026</v>
      </c>
    </row>
    <row r="10" spans="1:9" ht="24.95" customHeight="1">
      <c r="A10" s="132">
        <v>24</v>
      </c>
      <c r="B10" s="414">
        <v>1971153</v>
      </c>
      <c r="C10" s="414">
        <v>2347843</v>
      </c>
      <c r="D10" s="251">
        <v>-376690</v>
      </c>
      <c r="E10" s="80">
        <v>246349</v>
      </c>
      <c r="F10" s="80">
        <v>51696</v>
      </c>
      <c r="G10" s="251">
        <v>-182037</v>
      </c>
      <c r="H10" s="251">
        <v>21578</v>
      </c>
      <c r="I10" s="423">
        <v>-160459</v>
      </c>
    </row>
    <row r="11" spans="1:9" ht="24.95" customHeight="1">
      <c r="A11" s="132">
        <v>25</v>
      </c>
      <c r="B11" s="415">
        <v>1835392</v>
      </c>
      <c r="C11" s="415">
        <v>2285682</v>
      </c>
      <c r="D11" s="253">
        <v>-450290</v>
      </c>
      <c r="E11" s="195">
        <v>231089</v>
      </c>
      <c r="F11" s="195">
        <v>48231</v>
      </c>
      <c r="G11" s="251">
        <v>-267432</v>
      </c>
      <c r="H11" s="253">
        <v>5067</v>
      </c>
      <c r="I11" s="424">
        <v>-262365</v>
      </c>
    </row>
    <row r="12" spans="1:9" ht="24.95" customHeight="1">
      <c r="A12" s="132">
        <v>26</v>
      </c>
      <c r="B12" s="414">
        <v>1722071</v>
      </c>
      <c r="C12" s="414">
        <v>2316383</v>
      </c>
      <c r="D12" s="251">
        <v>-594312</v>
      </c>
      <c r="E12" s="80">
        <v>236558</v>
      </c>
      <c r="F12" s="198">
        <v>10535</v>
      </c>
      <c r="G12" s="253">
        <v>-368289</v>
      </c>
      <c r="H12" s="326">
        <v>-207328</v>
      </c>
      <c r="I12" s="425">
        <v>-575617</v>
      </c>
    </row>
    <row r="13" spans="1:9" s="4" customFormat="1" ht="24.95" customHeight="1">
      <c r="A13" s="182">
        <v>27</v>
      </c>
      <c r="B13" s="415">
        <v>1510973</v>
      </c>
      <c r="C13" s="415">
        <v>2012594</v>
      </c>
      <c r="D13" s="253">
        <v>-501621</v>
      </c>
      <c r="E13" s="195">
        <v>424050</v>
      </c>
      <c r="F13" s="198">
        <v>58073</v>
      </c>
      <c r="G13" s="326">
        <v>-135644</v>
      </c>
      <c r="H13" s="326">
        <v>-136987</v>
      </c>
      <c r="I13" s="426">
        <v>-272631</v>
      </c>
    </row>
    <row r="14" spans="1:9" s="3" customFormat="1" ht="24.95" customHeight="1">
      <c r="A14" s="132">
        <v>28</v>
      </c>
      <c r="B14" s="414">
        <v>1644617</v>
      </c>
      <c r="C14" s="414">
        <v>2084311</v>
      </c>
      <c r="D14" s="251">
        <f>B14-C14</f>
        <v>-439694</v>
      </c>
      <c r="E14" s="80">
        <v>475526</v>
      </c>
      <c r="F14" s="419">
        <v>57826</v>
      </c>
      <c r="G14" s="421">
        <f>B14-C14+E14-F14</f>
        <v>-21994</v>
      </c>
      <c r="H14" s="421">
        <v>-94577</v>
      </c>
      <c r="I14" s="427">
        <f>G14+H14</f>
        <v>-116571</v>
      </c>
    </row>
    <row r="15" spans="1:9" s="3" customFormat="1" ht="24.95" customHeight="1">
      <c r="A15" s="132">
        <v>29</v>
      </c>
      <c r="B15" s="414">
        <v>1944308</v>
      </c>
      <c r="C15" s="414">
        <v>2261892</v>
      </c>
      <c r="D15" s="251">
        <f>B15-C15</f>
        <v>-317584</v>
      </c>
      <c r="E15" s="80">
        <v>467829</v>
      </c>
      <c r="F15" s="419">
        <v>84612</v>
      </c>
      <c r="G15" s="421">
        <f>B15-C15+E15-F15</f>
        <v>65633</v>
      </c>
      <c r="H15" s="421">
        <v>-132438</v>
      </c>
      <c r="I15" s="427">
        <f>G15+H15</f>
        <v>-66805</v>
      </c>
    </row>
    <row r="16" spans="1:9" s="3" customFormat="1" ht="24.95" customHeight="1">
      <c r="A16" s="132">
        <v>30</v>
      </c>
      <c r="B16" s="414">
        <v>2016924</v>
      </c>
      <c r="C16" s="414">
        <v>2219755</v>
      </c>
      <c r="D16" s="251">
        <v>-202831</v>
      </c>
      <c r="E16" s="80">
        <v>347485</v>
      </c>
      <c r="F16" s="419">
        <v>78833</v>
      </c>
      <c r="G16" s="421">
        <v>65821</v>
      </c>
      <c r="H16" s="421">
        <v>-137737</v>
      </c>
      <c r="I16" s="427">
        <v>-71916</v>
      </c>
    </row>
    <row r="17" spans="1:9" s="3" customFormat="1" ht="24.95" customHeight="1">
      <c r="A17" s="132" t="s">
        <v>365</v>
      </c>
      <c r="B17" s="414">
        <v>2109912</v>
      </c>
      <c r="C17" s="414">
        <v>2310769</v>
      </c>
      <c r="D17" s="251">
        <f>B17-C17</f>
        <v>-200857</v>
      </c>
      <c r="E17" s="80">
        <v>247695</v>
      </c>
      <c r="F17" s="419">
        <v>90108</v>
      </c>
      <c r="G17" s="421">
        <f>B17-C17+E17-F17</f>
        <v>-43270</v>
      </c>
      <c r="H17" s="421">
        <v>-2670</v>
      </c>
      <c r="I17" s="427">
        <f>G17+H17</f>
        <v>-45940</v>
      </c>
    </row>
    <row r="18" spans="1:9" ht="24.95" customHeight="1">
      <c r="A18" s="186">
        <v>2</v>
      </c>
      <c r="B18" s="416">
        <v>1951137</v>
      </c>
      <c r="C18" s="416">
        <v>2290868</v>
      </c>
      <c r="D18" s="327">
        <f>B18-C18</f>
        <v>-339731</v>
      </c>
      <c r="E18" s="199">
        <v>293279</v>
      </c>
      <c r="F18" s="199">
        <v>89607</v>
      </c>
      <c r="G18" s="327">
        <f>B18-C18+E18-F18</f>
        <v>-136059</v>
      </c>
      <c r="H18" s="327">
        <v>-808</v>
      </c>
      <c r="I18" s="428">
        <f>G18+H18</f>
        <v>-136867</v>
      </c>
    </row>
    <row r="19" spans="1:9" ht="24.95" customHeight="1">
      <c r="A19" s="187" t="s">
        <v>389</v>
      </c>
      <c r="B19" s="3"/>
      <c r="C19" s="3"/>
      <c r="D19" s="3"/>
      <c r="E19" s="3"/>
      <c r="F19" s="3"/>
      <c r="G19" s="3"/>
      <c r="H19" s="170" t="s">
        <v>183</v>
      </c>
      <c r="I19" s="170"/>
    </row>
    <row r="20" spans="1:9" ht="15" customHeight="1"/>
    <row r="21" spans="1:9" ht="15" customHeight="1"/>
    <row r="22" spans="1:9" ht="15" customHeight="1"/>
    <row r="23" spans="1:9" ht="15" customHeight="1">
      <c r="C23" s="417"/>
      <c r="G23" s="417"/>
    </row>
    <row r="127" spans="1:1">
      <c r="A127" s="188"/>
    </row>
    <row r="128" spans="1:1">
      <c r="A128" s="188"/>
    </row>
    <row r="129" spans="1:1">
      <c r="A129" s="188"/>
    </row>
    <row r="130" spans="1:1">
      <c r="A130" s="188"/>
    </row>
    <row r="131" spans="1:1">
      <c r="A131" s="188"/>
    </row>
    <row r="132" spans="1:1">
      <c r="A132" s="188"/>
    </row>
    <row r="133" spans="1:1">
      <c r="A133" s="188"/>
    </row>
    <row r="134" spans="1:1">
      <c r="A134" s="188"/>
    </row>
    <row r="135" spans="1:1">
      <c r="A135" s="188"/>
    </row>
    <row r="136" spans="1:1">
      <c r="A136" s="188"/>
    </row>
    <row r="137" spans="1:1">
      <c r="A137" s="188"/>
    </row>
    <row r="138" spans="1:1">
      <c r="A138" s="188"/>
    </row>
    <row r="139" spans="1:1">
      <c r="A139" s="188"/>
    </row>
    <row r="140" spans="1:1">
      <c r="A140" s="188"/>
    </row>
    <row r="141" spans="1:1">
      <c r="A141" s="188"/>
    </row>
    <row r="142" spans="1:1">
      <c r="A142" s="188"/>
    </row>
    <row r="143" spans="1:1">
      <c r="A143" s="188"/>
    </row>
    <row r="144" spans="1:1">
      <c r="A144" s="188"/>
    </row>
    <row r="145" spans="1:1">
      <c r="A145" s="188"/>
    </row>
    <row r="146" spans="1:1">
      <c r="A146" s="188"/>
    </row>
    <row r="147" spans="1:1">
      <c r="A147" s="188"/>
    </row>
    <row r="148" spans="1:1">
      <c r="A148" s="188"/>
    </row>
    <row r="149" spans="1:1">
      <c r="A149" s="188"/>
    </row>
    <row r="150" spans="1:1">
      <c r="A150" s="188"/>
    </row>
    <row r="151" spans="1:1">
      <c r="A151" s="188"/>
    </row>
    <row r="152" spans="1:1">
      <c r="A152" s="188"/>
    </row>
    <row r="153" spans="1:1">
      <c r="A153" s="188"/>
    </row>
    <row r="154" spans="1:1">
      <c r="A154" s="188"/>
    </row>
    <row r="155" spans="1:1">
      <c r="A155" s="188"/>
    </row>
    <row r="156" spans="1:1">
      <c r="A156" s="188"/>
    </row>
    <row r="157" spans="1:1">
      <c r="A157" s="188"/>
    </row>
    <row r="158" spans="1:1">
      <c r="A158" s="188"/>
    </row>
    <row r="159" spans="1:1">
      <c r="A159" s="188"/>
    </row>
    <row r="160" spans="1:1">
      <c r="A160" s="188"/>
    </row>
    <row r="161" spans="1:1">
      <c r="A161" s="188"/>
    </row>
    <row r="162" spans="1:1">
      <c r="A162" s="188"/>
    </row>
    <row r="163" spans="1:1">
      <c r="A163" s="188"/>
    </row>
  </sheetData>
  <protectedRanges>
    <protectedRange sqref="B1:I1 B3:I3 B2:G2 A1:A15" name="範囲1"/>
    <protectedRange sqref="H2:I2" name="範囲1_1"/>
    <protectedRange sqref="B4:I4 B6:C12 E6:F12 D6:D15 B5:F5 G13:G15 G5:I12 I13:I15" name="範囲1_2_2"/>
    <protectedRange sqref="B13:C15 E13:F15 H13:H15" name="範囲1_4_1"/>
    <protectedRange sqref="B19:G19 A16:A19" name="範囲1_2"/>
    <protectedRange sqref="H19:I19" name="範囲1_2_1_1"/>
    <protectedRange sqref="B16:C17 E16:I17 G18 I18 D16:D18" name="範囲1_2_2_1"/>
    <protectedRange sqref="E18:F18 H18 B18:C18" name="範囲1_4_1_1"/>
  </protectedRanges>
  <mergeCells count="3">
    <mergeCell ref="A1:I1"/>
    <mergeCell ref="H2:I2"/>
    <mergeCell ref="H19:I19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0"/>
  <sheetViews>
    <sheetView zoomScale="120" zoomScaleNormal="120" zoomScaleSheetLayoutView="100" workbookViewId="0">
      <selection activeCell="E11" sqref="E11"/>
    </sheetView>
  </sheetViews>
  <sheetFormatPr defaultRowHeight="12"/>
  <cols>
    <col min="1" max="1" width="27.83203125" style="429" customWidth="1"/>
    <col min="2" max="2" width="18.83203125" style="1" customWidth="1"/>
    <col min="3" max="3" width="18.83203125" style="429" customWidth="1"/>
    <col min="4" max="4" width="18.83203125" style="1" customWidth="1"/>
    <col min="5" max="5" width="18.83203125" style="429" customWidth="1"/>
    <col min="6" max="6" width="27.83203125" style="1" customWidth="1"/>
    <col min="7" max="10" width="18.83203125" style="1" customWidth="1"/>
    <col min="11" max="16384" width="9.33203125" style="1" customWidth="1"/>
  </cols>
  <sheetData>
    <row r="1" spans="1:18" s="2" customFormat="1" ht="24.95" customHeight="1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</row>
    <row r="2" spans="1:18" s="3" customFormat="1" ht="24.95" customHeight="1">
      <c r="A2" s="65" t="s">
        <v>175</v>
      </c>
      <c r="B2" s="94"/>
      <c r="C2" s="94"/>
      <c r="D2" s="94"/>
      <c r="E2" s="94"/>
      <c r="F2" s="443"/>
      <c r="G2" s="94"/>
      <c r="H2" s="113"/>
      <c r="I2" s="94"/>
      <c r="J2" s="113" t="s">
        <v>86</v>
      </c>
    </row>
    <row r="3" spans="1:18" ht="24.95" customHeight="1">
      <c r="A3" s="430" t="s">
        <v>124</v>
      </c>
      <c r="B3" s="439"/>
      <c r="C3" s="439"/>
      <c r="D3" s="439"/>
      <c r="E3" s="439"/>
      <c r="F3" s="211" t="s">
        <v>176</v>
      </c>
      <c r="G3" s="211"/>
      <c r="H3" s="211"/>
      <c r="I3" s="211"/>
      <c r="J3" s="330"/>
    </row>
    <row r="4" spans="1:18" ht="24.95" customHeight="1">
      <c r="A4" s="68" t="s">
        <v>182</v>
      </c>
      <c r="B4" s="359"/>
      <c r="C4" s="359"/>
      <c r="D4" s="359"/>
      <c r="E4" s="359"/>
      <c r="F4" s="78" t="s">
        <v>182</v>
      </c>
      <c r="G4" s="359"/>
      <c r="H4" s="359"/>
      <c r="I4" s="359"/>
      <c r="J4" s="403"/>
    </row>
    <row r="5" spans="1:18" ht="24.95" customHeight="1">
      <c r="A5" s="67"/>
      <c r="B5" s="97" t="s">
        <v>280</v>
      </c>
      <c r="C5" s="104" t="s">
        <v>321</v>
      </c>
      <c r="D5" s="97" t="s">
        <v>365</v>
      </c>
      <c r="E5" s="97" t="s">
        <v>331</v>
      </c>
      <c r="F5" s="78"/>
      <c r="G5" s="104" t="s">
        <v>280</v>
      </c>
      <c r="H5" s="104" t="s">
        <v>321</v>
      </c>
      <c r="I5" s="104" t="s">
        <v>365</v>
      </c>
      <c r="J5" s="120" t="s">
        <v>331</v>
      </c>
    </row>
    <row r="6" spans="1:18" s="4" customFormat="1" ht="24.95" customHeight="1">
      <c r="A6" s="431" t="s">
        <v>312</v>
      </c>
      <c r="B6" s="79">
        <v>1466838</v>
      </c>
      <c r="C6" s="79">
        <v>1512808</v>
      </c>
      <c r="D6" s="79">
        <v>1550540</v>
      </c>
      <c r="E6" s="79">
        <v>1710052</v>
      </c>
      <c r="F6" s="96" t="s">
        <v>312</v>
      </c>
      <c r="G6" s="449">
        <f>G7+G12+G21+G23+G25</f>
        <v>1466838</v>
      </c>
      <c r="H6" s="455">
        <v>1512808</v>
      </c>
      <c r="I6" s="449">
        <v>1550540</v>
      </c>
      <c r="J6" s="458">
        <v>1710052</v>
      </c>
    </row>
    <row r="7" spans="1:18" ht="24.95" customHeight="1">
      <c r="A7" s="432" t="s">
        <v>315</v>
      </c>
      <c r="B7" s="79">
        <f>SUM(B8:B10)</f>
        <v>813626</v>
      </c>
      <c r="C7" s="79">
        <v>756870</v>
      </c>
      <c r="D7" s="79">
        <v>732428</v>
      </c>
      <c r="E7" s="79">
        <v>846999</v>
      </c>
      <c r="F7" s="444" t="s">
        <v>184</v>
      </c>
      <c r="G7" s="450">
        <v>859467</v>
      </c>
      <c r="H7" s="455">
        <v>861461</v>
      </c>
      <c r="I7" s="450">
        <v>686717</v>
      </c>
      <c r="J7" s="459">
        <v>648967</v>
      </c>
    </row>
    <row r="8" spans="1:18" ht="24.95" customHeight="1">
      <c r="A8" s="433" t="s">
        <v>161</v>
      </c>
      <c r="B8" s="80">
        <v>798341</v>
      </c>
      <c r="C8" s="80">
        <v>744877</v>
      </c>
      <c r="D8" s="80">
        <v>722552</v>
      </c>
      <c r="E8" s="80">
        <v>812393</v>
      </c>
      <c r="F8" s="445" t="s">
        <v>216</v>
      </c>
      <c r="G8" s="451">
        <v>128027</v>
      </c>
      <c r="H8" s="251">
        <v>117079</v>
      </c>
      <c r="I8" s="451">
        <v>111471</v>
      </c>
      <c r="J8" s="424">
        <v>115200</v>
      </c>
      <c r="M8" s="133"/>
      <c r="N8" s="463"/>
      <c r="O8" s="463"/>
      <c r="P8" s="464"/>
      <c r="Q8" s="463"/>
      <c r="R8" s="464"/>
    </row>
    <row r="9" spans="1:18" ht="24.95" customHeight="1">
      <c r="A9" s="433" t="s">
        <v>289</v>
      </c>
      <c r="B9" s="80">
        <v>10438</v>
      </c>
      <c r="C9" s="80">
        <v>7179</v>
      </c>
      <c r="D9" s="80">
        <v>4760</v>
      </c>
      <c r="E9" s="80">
        <v>18139</v>
      </c>
      <c r="F9" s="445" t="s">
        <v>9</v>
      </c>
      <c r="G9" s="451">
        <v>300000</v>
      </c>
      <c r="H9" s="251">
        <v>200000</v>
      </c>
      <c r="I9" s="451" t="s">
        <v>81</v>
      </c>
      <c r="J9" s="424" t="s">
        <v>81</v>
      </c>
    </row>
    <row r="10" spans="1:18" ht="24.95" customHeight="1">
      <c r="A10" s="434" t="s">
        <v>291</v>
      </c>
      <c r="B10" s="440">
        <v>4847</v>
      </c>
      <c r="C10" s="440">
        <v>4814</v>
      </c>
      <c r="D10" s="440">
        <v>5116</v>
      </c>
      <c r="E10" s="440">
        <v>16467</v>
      </c>
      <c r="F10" s="445" t="s">
        <v>180</v>
      </c>
      <c r="G10" s="451">
        <v>22277</v>
      </c>
      <c r="H10" s="251">
        <v>9120</v>
      </c>
      <c r="I10" s="451">
        <v>35883</v>
      </c>
      <c r="J10" s="424">
        <v>26639</v>
      </c>
    </row>
    <row r="11" spans="1:18" ht="24.95" customHeight="1">
      <c r="A11" s="433" t="s">
        <v>363</v>
      </c>
      <c r="B11" s="80">
        <f>SUM(B12:B16)</f>
        <v>653212</v>
      </c>
      <c r="C11" s="80">
        <v>755938</v>
      </c>
      <c r="D11" s="80">
        <v>818112</v>
      </c>
      <c r="E11" s="80">
        <v>863052</v>
      </c>
      <c r="F11" s="445" t="s">
        <v>236</v>
      </c>
      <c r="G11" s="451">
        <v>409163</v>
      </c>
      <c r="H11" s="251">
        <v>535262</v>
      </c>
      <c r="I11" s="451">
        <v>539363</v>
      </c>
      <c r="J11" s="424">
        <v>507128</v>
      </c>
    </row>
    <row r="12" spans="1:18" ht="24.95" customHeight="1">
      <c r="A12" s="433" t="s">
        <v>377</v>
      </c>
      <c r="B12" s="80">
        <v>326196</v>
      </c>
      <c r="C12" s="80">
        <v>404728</v>
      </c>
      <c r="D12" s="80">
        <v>479362</v>
      </c>
      <c r="E12" s="80">
        <v>529624</v>
      </c>
      <c r="F12" s="445" t="s">
        <v>105</v>
      </c>
      <c r="G12" s="451">
        <f>SUM(G13:G20)</f>
        <v>447338</v>
      </c>
      <c r="H12" s="251">
        <v>409248</v>
      </c>
      <c r="I12" s="451">
        <v>318578</v>
      </c>
      <c r="J12" s="424">
        <v>439824</v>
      </c>
    </row>
    <row r="13" spans="1:18" ht="24.95" customHeight="1">
      <c r="A13" s="433" t="s">
        <v>70</v>
      </c>
      <c r="B13" s="80">
        <v>315362</v>
      </c>
      <c r="C13" s="80">
        <v>339895</v>
      </c>
      <c r="D13" s="80">
        <v>328511</v>
      </c>
      <c r="E13" s="80">
        <v>322804</v>
      </c>
      <c r="F13" s="445" t="s">
        <v>112</v>
      </c>
      <c r="G13" s="451">
        <v>33637</v>
      </c>
      <c r="H13" s="251">
        <v>32948</v>
      </c>
      <c r="I13" s="451">
        <v>30108</v>
      </c>
      <c r="J13" s="424">
        <v>30571</v>
      </c>
    </row>
    <row r="14" spans="1:18" ht="24.95" customHeight="1">
      <c r="A14" s="433" t="s">
        <v>330</v>
      </c>
      <c r="B14" s="80">
        <v>11654</v>
      </c>
      <c r="C14" s="80">
        <v>11315</v>
      </c>
      <c r="D14" s="80">
        <v>10238</v>
      </c>
      <c r="E14" s="80">
        <v>10625</v>
      </c>
      <c r="F14" s="445" t="s">
        <v>9</v>
      </c>
      <c r="G14" s="451">
        <v>100000</v>
      </c>
      <c r="H14" s="251">
        <v>100000</v>
      </c>
      <c r="I14" s="451" t="s">
        <v>81</v>
      </c>
      <c r="J14" s="424" t="s">
        <v>81</v>
      </c>
    </row>
    <row r="15" spans="1:18" ht="24.95" customHeight="1">
      <c r="A15" s="435" t="s">
        <v>117</v>
      </c>
      <c r="B15" s="440" t="s">
        <v>81</v>
      </c>
      <c r="C15" s="440" t="s">
        <v>65</v>
      </c>
      <c r="D15" s="440"/>
      <c r="E15" s="440"/>
      <c r="F15" s="445" t="s">
        <v>180</v>
      </c>
      <c r="G15" s="451">
        <v>20313</v>
      </c>
      <c r="H15" s="251">
        <v>13156</v>
      </c>
      <c r="I15" s="451">
        <v>11778</v>
      </c>
      <c r="J15" s="424">
        <v>9244</v>
      </c>
    </row>
    <row r="16" spans="1:18" ht="24.95" customHeight="1">
      <c r="A16" s="435"/>
      <c r="B16" s="441"/>
      <c r="C16" s="441"/>
      <c r="D16" s="441"/>
      <c r="E16" s="441"/>
      <c r="F16" s="445" t="s">
        <v>362</v>
      </c>
      <c r="G16" s="452">
        <v>211027</v>
      </c>
      <c r="H16" s="251">
        <v>176654</v>
      </c>
      <c r="I16" s="452">
        <v>189773</v>
      </c>
      <c r="J16" s="460">
        <v>315415</v>
      </c>
    </row>
    <row r="17" spans="1:10" ht="24.95" customHeight="1">
      <c r="A17" s="435"/>
      <c r="B17" s="440"/>
      <c r="C17" s="440"/>
      <c r="D17" s="440"/>
      <c r="E17" s="440"/>
      <c r="F17" s="445" t="s">
        <v>350</v>
      </c>
      <c r="G17" s="452" t="s">
        <v>81</v>
      </c>
      <c r="H17" s="452" t="s">
        <v>81</v>
      </c>
      <c r="I17" s="452" t="s">
        <v>81</v>
      </c>
      <c r="J17" s="460" t="s">
        <v>81</v>
      </c>
    </row>
    <row r="18" spans="1:10" ht="24.95" customHeight="1">
      <c r="A18" s="435"/>
      <c r="B18" s="440"/>
      <c r="C18" s="440"/>
      <c r="D18" s="440"/>
      <c r="E18" s="440"/>
      <c r="F18" s="445" t="s">
        <v>34</v>
      </c>
      <c r="G18" s="451">
        <v>78602</v>
      </c>
      <c r="H18" s="251">
        <v>82946</v>
      </c>
      <c r="I18" s="451">
        <v>83085</v>
      </c>
      <c r="J18" s="424">
        <v>80716</v>
      </c>
    </row>
    <row r="19" spans="1:10" ht="24.95" customHeight="1">
      <c r="A19" s="435"/>
      <c r="B19" s="440"/>
      <c r="C19" s="440"/>
      <c r="D19" s="440"/>
      <c r="E19" s="440"/>
      <c r="F19" s="446" t="s">
        <v>352</v>
      </c>
      <c r="G19" s="452">
        <v>3759</v>
      </c>
      <c r="H19" s="251">
        <v>3545</v>
      </c>
      <c r="I19" s="452">
        <v>3833</v>
      </c>
      <c r="J19" s="460">
        <v>3877</v>
      </c>
    </row>
    <row r="20" spans="1:10" ht="24.95" customHeight="1">
      <c r="A20" s="435"/>
      <c r="B20" s="440"/>
      <c r="C20" s="440"/>
      <c r="D20" s="440"/>
      <c r="E20" s="440"/>
      <c r="F20" s="445" t="s">
        <v>55</v>
      </c>
      <c r="G20" s="451" t="s">
        <v>81</v>
      </c>
      <c r="H20" s="451" t="s">
        <v>81</v>
      </c>
      <c r="I20" s="451" t="s">
        <v>81</v>
      </c>
      <c r="J20" s="424" t="s">
        <v>81</v>
      </c>
    </row>
    <row r="21" spans="1:10" ht="24.95" customHeight="1">
      <c r="A21" s="436"/>
      <c r="B21" s="440"/>
      <c r="C21" s="440"/>
      <c r="D21" s="440"/>
      <c r="E21" s="440"/>
      <c r="F21" s="445" t="s">
        <v>210</v>
      </c>
      <c r="G21" s="451">
        <f>SUM(G22)</f>
        <v>714</v>
      </c>
      <c r="H21" s="251">
        <v>714</v>
      </c>
      <c r="I21" s="451">
        <v>714</v>
      </c>
      <c r="J21" s="424">
        <v>7286</v>
      </c>
    </row>
    <row r="22" spans="1:10" s="3" customFormat="1" ht="24.95" customHeight="1">
      <c r="A22" s="436"/>
      <c r="B22" s="440"/>
      <c r="C22" s="440"/>
      <c r="D22" s="440"/>
      <c r="E22" s="440"/>
      <c r="F22" s="445" t="s">
        <v>85</v>
      </c>
      <c r="G22" s="451">
        <v>714</v>
      </c>
      <c r="H22" s="251">
        <v>714</v>
      </c>
      <c r="I22" s="451">
        <v>714</v>
      </c>
      <c r="J22" s="424">
        <v>7286</v>
      </c>
    </row>
    <row r="23" spans="1:10" ht="24.95" customHeight="1">
      <c r="A23" s="436"/>
      <c r="B23" s="440"/>
      <c r="C23" s="440"/>
      <c r="D23" s="440"/>
      <c r="E23" s="440"/>
      <c r="F23" s="445" t="s">
        <v>168</v>
      </c>
      <c r="G23" s="451">
        <f>SUM(G24)</f>
        <v>4442244</v>
      </c>
      <c r="H23" s="251">
        <v>4596226</v>
      </c>
      <c r="I23" s="451">
        <v>4945313</v>
      </c>
      <c r="J23" s="424">
        <v>5151624</v>
      </c>
    </row>
    <row r="24" spans="1:10" ht="24.95" customHeight="1">
      <c r="A24" s="436"/>
      <c r="B24" s="440"/>
      <c r="C24" s="440"/>
      <c r="D24" s="440"/>
      <c r="E24" s="440"/>
      <c r="F24" s="445" t="s">
        <v>197</v>
      </c>
      <c r="G24" s="451">
        <v>4442244</v>
      </c>
      <c r="H24" s="251">
        <v>4596226</v>
      </c>
      <c r="I24" s="451">
        <v>4945313</v>
      </c>
      <c r="J24" s="424">
        <v>5151624</v>
      </c>
    </row>
    <row r="25" spans="1:10" ht="24.95" customHeight="1">
      <c r="A25" s="436"/>
      <c r="B25" s="440"/>
      <c r="C25" s="440"/>
      <c r="D25" s="440"/>
      <c r="E25" s="440"/>
      <c r="F25" s="445" t="s">
        <v>128</v>
      </c>
      <c r="G25" s="451">
        <f>G26</f>
        <v>-4282925</v>
      </c>
      <c r="H25" s="456">
        <v>-4354842</v>
      </c>
      <c r="I25" s="451">
        <v>-4400782</v>
      </c>
      <c r="J25" s="424">
        <v>-4537649</v>
      </c>
    </row>
    <row r="26" spans="1:10" ht="24.95" customHeight="1">
      <c r="A26" s="436"/>
      <c r="B26" s="440"/>
      <c r="C26" s="440"/>
      <c r="D26" s="440"/>
      <c r="E26" s="440"/>
      <c r="F26" s="445" t="s">
        <v>163</v>
      </c>
      <c r="G26" s="451">
        <v>-4282925</v>
      </c>
      <c r="H26" s="251">
        <v>-4354842</v>
      </c>
      <c r="I26" s="451">
        <v>-4400782</v>
      </c>
      <c r="J26" s="424">
        <v>-4537649</v>
      </c>
    </row>
    <row r="27" spans="1:10" ht="24.95" customHeight="1">
      <c r="A27" s="436"/>
      <c r="B27" s="440"/>
      <c r="C27" s="440"/>
      <c r="D27" s="440"/>
      <c r="E27" s="440"/>
      <c r="F27" s="445"/>
      <c r="G27" s="451"/>
      <c r="H27" s="456"/>
      <c r="I27" s="451"/>
      <c r="J27" s="461"/>
    </row>
    <row r="28" spans="1:10" ht="24.95" customHeight="1">
      <c r="A28" s="436"/>
      <c r="B28" s="440"/>
      <c r="C28" s="440"/>
      <c r="D28" s="440"/>
      <c r="E28" s="440"/>
      <c r="F28" s="445"/>
      <c r="G28" s="451"/>
      <c r="H28" s="251"/>
      <c r="I28" s="451"/>
      <c r="J28" s="424"/>
    </row>
    <row r="29" spans="1:10" ht="24.95" customHeight="1">
      <c r="A29" s="437"/>
      <c r="B29" s="442"/>
      <c r="C29" s="442"/>
      <c r="D29" s="442"/>
      <c r="E29" s="442"/>
      <c r="F29" s="447"/>
      <c r="G29" s="453"/>
      <c r="H29" s="457"/>
      <c r="I29" s="453"/>
      <c r="J29" s="462"/>
    </row>
    <row r="30" spans="1:10" ht="24.95" customHeight="1">
      <c r="A30" s="438" t="s">
        <v>228</v>
      </c>
      <c r="C30" s="1"/>
      <c r="E30" s="1"/>
      <c r="F30" s="448"/>
      <c r="G30" s="454"/>
      <c r="H30" s="112"/>
      <c r="I30" s="454"/>
      <c r="J30" s="112" t="s">
        <v>183</v>
      </c>
    </row>
    <row r="31" spans="1:10" ht="15" customHeight="1"/>
    <row r="32" spans="1:10" ht="15" customHeight="1"/>
  </sheetData>
  <protectedRanges>
    <protectedRange sqref="J3:J4 F2:I2 A1:A5 C5:E5 B1:D3 B4:C4 F3:F5 H5:J5 G3:I3 G4:H4 E1:E4 F1:J1" name="範囲1_1_2_1"/>
    <protectedRange sqref="J2" name="範囲1_2_1"/>
    <protectedRange sqref="G22:G23 F27:I29 E11 A20:E28 J27:J28 A6:A19 D16:E19 F6:F26 E6 G15:G20 C6:D15 H6:I26" name="範囲1_1_1_1_1"/>
    <protectedRange sqref="E7:E10 E12:E15" name="範囲1_5_1_1_1"/>
    <protectedRange sqref="J6:J26" name="範囲1_6_1_1_1"/>
    <protectedRange sqref="J29" name="範囲1_2_1_1_1"/>
    <protectedRange sqref="B16:C19 B6:B15" name="範囲1_1_1_2"/>
  </protectedRanges>
  <mergeCells count="7">
    <mergeCell ref="A1:J1"/>
    <mergeCell ref="A3:E3"/>
    <mergeCell ref="F3:J3"/>
    <mergeCell ref="B4:E4"/>
    <mergeCell ref="G4:J4"/>
    <mergeCell ref="A4:A5"/>
    <mergeCell ref="F4:F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8" fitToWidth="1" fitToHeight="1" orientation="landscape" usePrinterDefaults="1" r:id="rId1"/>
  <headerFooter alignWithMargins="0">
    <oddFooter xml:space="preserve">&amp;C&amp;"HGｺﾞｼｯｸM,ﾒﾃﾞｨｳﾑ"&amp;11
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6"/>
  <sheetViews>
    <sheetView zoomScaleSheetLayoutView="100" workbookViewId="0">
      <selection activeCell="S26" sqref="S26"/>
    </sheetView>
  </sheetViews>
  <sheetFormatPr defaultRowHeight="12"/>
  <cols>
    <col min="1" max="1" width="15.83203125" style="1" customWidth="1"/>
    <col min="2" max="5" width="12.83203125" style="465" customWidth="1"/>
    <col min="6" max="11" width="8.83203125" style="465" customWidth="1"/>
    <col min="12" max="14" width="12.83203125" style="465" customWidth="1"/>
    <col min="15" max="16384" width="9.33203125" style="465" customWidth="1"/>
  </cols>
  <sheetData>
    <row r="1" spans="1:16" s="2" customFormat="1" ht="24.95" customHeight="1">
      <c r="A1" s="5" t="s">
        <v>90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6" s="94" customFormat="1" ht="24.95" customHeight="1">
      <c r="A2" s="65" t="s">
        <v>158</v>
      </c>
      <c r="K2" s="113" t="s">
        <v>86</v>
      </c>
      <c r="L2" s="113"/>
      <c r="M2" s="113"/>
      <c r="N2" s="113"/>
    </row>
    <row r="3" spans="1:16" ht="24.95" customHeight="1">
      <c r="A3" s="125" t="s">
        <v>71</v>
      </c>
      <c r="B3" s="211" t="s">
        <v>136</v>
      </c>
      <c r="C3" s="211"/>
      <c r="D3" s="211"/>
      <c r="E3" s="211"/>
      <c r="F3" s="476" t="s">
        <v>281</v>
      </c>
      <c r="G3" s="476"/>
      <c r="H3" s="476"/>
      <c r="I3" s="476"/>
      <c r="J3" s="476"/>
      <c r="K3" s="476"/>
      <c r="L3" s="504" t="s">
        <v>159</v>
      </c>
      <c r="M3" s="476" t="s">
        <v>164</v>
      </c>
      <c r="N3" s="509"/>
    </row>
    <row r="4" spans="1:16" ht="24.95" customHeight="1">
      <c r="A4" s="342"/>
      <c r="B4" s="78" t="s">
        <v>313</v>
      </c>
      <c r="C4" s="78"/>
      <c r="D4" s="475"/>
      <c r="E4" s="78" t="s">
        <v>165</v>
      </c>
      <c r="F4" s="477" t="s">
        <v>167</v>
      </c>
      <c r="G4" s="482"/>
      <c r="H4" s="477" t="s">
        <v>134</v>
      </c>
      <c r="I4" s="482"/>
      <c r="J4" s="477" t="s">
        <v>169</v>
      </c>
      <c r="K4" s="482"/>
      <c r="L4" s="505"/>
      <c r="M4" s="506" t="s">
        <v>101</v>
      </c>
      <c r="N4" s="510" t="s">
        <v>149</v>
      </c>
    </row>
    <row r="5" spans="1:16" ht="24.95" customHeight="1">
      <c r="A5" s="342"/>
      <c r="B5" s="379" t="s">
        <v>259</v>
      </c>
      <c r="C5" s="379" t="s">
        <v>26</v>
      </c>
      <c r="D5" s="379" t="s">
        <v>259</v>
      </c>
      <c r="E5" s="78"/>
      <c r="F5" s="478"/>
      <c r="G5" s="483"/>
      <c r="H5" s="478"/>
      <c r="I5" s="483"/>
      <c r="J5" s="478"/>
      <c r="K5" s="483"/>
      <c r="L5" s="505"/>
      <c r="M5" s="507"/>
      <c r="N5" s="511"/>
    </row>
    <row r="6" spans="1:16" ht="24.95" customHeight="1">
      <c r="A6" s="342"/>
      <c r="B6" s="473" t="s">
        <v>292</v>
      </c>
      <c r="C6" s="473" t="s">
        <v>74</v>
      </c>
      <c r="D6" s="473" t="s">
        <v>26</v>
      </c>
      <c r="E6" s="78"/>
      <c r="F6" s="479"/>
      <c r="G6" s="484"/>
      <c r="H6" s="479"/>
      <c r="I6" s="484"/>
      <c r="J6" s="479"/>
      <c r="K6" s="484"/>
      <c r="L6" s="505"/>
      <c r="M6" s="508"/>
      <c r="N6" s="512"/>
    </row>
    <row r="7" spans="1:16" ht="24.95" customHeight="1">
      <c r="A7" s="132">
        <v>18</v>
      </c>
      <c r="B7" s="80">
        <v>2106</v>
      </c>
      <c r="C7" s="80">
        <v>0</v>
      </c>
      <c r="D7" s="80">
        <v>30038</v>
      </c>
      <c r="E7" s="80">
        <v>1365</v>
      </c>
      <c r="F7" s="480">
        <v>20488</v>
      </c>
      <c r="G7" s="485"/>
      <c r="H7" s="480">
        <v>20577</v>
      </c>
      <c r="I7" s="485"/>
      <c r="J7" s="492">
        <v>567</v>
      </c>
      <c r="K7" s="501"/>
      <c r="L7" s="80">
        <v>21232</v>
      </c>
      <c r="M7" s="80">
        <v>16441</v>
      </c>
      <c r="N7" s="513">
        <v>16194</v>
      </c>
      <c r="P7" s="518"/>
    </row>
    <row r="8" spans="1:16" ht="24.95" customHeight="1">
      <c r="A8" s="132">
        <v>19</v>
      </c>
      <c r="B8" s="80">
        <v>2147</v>
      </c>
      <c r="C8" s="80">
        <v>0</v>
      </c>
      <c r="D8" s="80">
        <v>29864</v>
      </c>
      <c r="E8" s="80">
        <v>1362</v>
      </c>
      <c r="F8" s="189">
        <v>21067</v>
      </c>
      <c r="G8" s="486"/>
      <c r="H8" s="189">
        <v>21021</v>
      </c>
      <c r="I8" s="486"/>
      <c r="J8" s="493">
        <v>567</v>
      </c>
      <c r="K8" s="502"/>
      <c r="L8" s="80">
        <v>21313</v>
      </c>
      <c r="M8" s="80">
        <v>16802</v>
      </c>
      <c r="N8" s="513">
        <v>16487</v>
      </c>
      <c r="P8" s="518"/>
    </row>
    <row r="9" spans="1:16" ht="24.95" customHeight="1">
      <c r="A9" s="132">
        <v>20</v>
      </c>
      <c r="B9" s="80">
        <v>2122</v>
      </c>
      <c r="C9" s="80">
        <v>0</v>
      </c>
      <c r="D9" s="80">
        <v>29680</v>
      </c>
      <c r="E9" s="80">
        <v>1417</v>
      </c>
      <c r="F9" s="189">
        <v>21155</v>
      </c>
      <c r="G9" s="486"/>
      <c r="H9" s="189">
        <v>21121</v>
      </c>
      <c r="I9" s="486"/>
      <c r="J9" s="493">
        <v>544</v>
      </c>
      <c r="K9" s="502"/>
      <c r="L9" s="80">
        <v>21029</v>
      </c>
      <c r="M9" s="80">
        <v>16862</v>
      </c>
      <c r="N9" s="513">
        <v>16558</v>
      </c>
    </row>
    <row r="10" spans="1:16" ht="24.95" customHeight="1">
      <c r="A10" s="132">
        <v>21</v>
      </c>
      <c r="B10" s="80">
        <v>2234</v>
      </c>
      <c r="C10" s="80">
        <v>0</v>
      </c>
      <c r="D10" s="80">
        <v>29388</v>
      </c>
      <c r="E10" s="80">
        <v>1384</v>
      </c>
      <c r="F10" s="189">
        <v>21106</v>
      </c>
      <c r="G10" s="486"/>
      <c r="H10" s="189">
        <v>21136</v>
      </c>
      <c r="I10" s="486"/>
      <c r="J10" s="493">
        <v>550</v>
      </c>
      <c r="K10" s="502"/>
      <c r="L10" s="80">
        <v>21206</v>
      </c>
      <c r="M10" s="80">
        <v>16797</v>
      </c>
      <c r="N10" s="513">
        <v>16582</v>
      </c>
    </row>
    <row r="11" spans="1:16" ht="24.95" customHeight="1">
      <c r="A11" s="132">
        <v>22</v>
      </c>
      <c r="B11" s="80">
        <v>2339</v>
      </c>
      <c r="C11" s="80">
        <v>0</v>
      </c>
      <c r="D11" s="80">
        <v>28727</v>
      </c>
      <c r="E11" s="80">
        <v>1364</v>
      </c>
      <c r="F11" s="189">
        <v>21111</v>
      </c>
      <c r="G11" s="486"/>
      <c r="H11" s="189">
        <v>21172</v>
      </c>
      <c r="I11" s="486"/>
      <c r="J11" s="493">
        <v>542</v>
      </c>
      <c r="K11" s="502"/>
      <c r="L11" s="80">
        <v>21373</v>
      </c>
      <c r="M11" s="80">
        <v>16817</v>
      </c>
      <c r="N11" s="513">
        <v>16618</v>
      </c>
    </row>
    <row r="12" spans="1:16" ht="24.95" customHeight="1">
      <c r="A12" s="132">
        <v>23</v>
      </c>
      <c r="B12" s="80">
        <v>2347</v>
      </c>
      <c r="C12" s="80">
        <v>0</v>
      </c>
      <c r="D12" s="80">
        <v>28345</v>
      </c>
      <c r="E12" s="80">
        <v>1341</v>
      </c>
      <c r="F12" s="189">
        <v>21125</v>
      </c>
      <c r="G12" s="486"/>
      <c r="H12" s="189">
        <v>21216</v>
      </c>
      <c r="I12" s="486"/>
      <c r="J12" s="493">
        <v>536</v>
      </c>
      <c r="K12" s="502"/>
      <c r="L12" s="80">
        <v>21231</v>
      </c>
      <c r="M12" s="80">
        <v>16820</v>
      </c>
      <c r="N12" s="513">
        <v>16639</v>
      </c>
    </row>
    <row r="13" spans="1:16" ht="24.95" customHeight="1">
      <c r="A13" s="181">
        <v>24</v>
      </c>
      <c r="B13" s="80">
        <v>2460</v>
      </c>
      <c r="C13" s="80">
        <v>0</v>
      </c>
      <c r="D13" s="80">
        <v>27955</v>
      </c>
      <c r="E13" s="80">
        <v>1326</v>
      </c>
      <c r="F13" s="189">
        <v>21183</v>
      </c>
      <c r="G13" s="486"/>
      <c r="H13" s="189">
        <v>21253</v>
      </c>
      <c r="I13" s="486"/>
      <c r="J13" s="189">
        <v>531</v>
      </c>
      <c r="K13" s="486"/>
      <c r="L13" s="80">
        <v>21582</v>
      </c>
      <c r="M13" s="80">
        <v>16840</v>
      </c>
      <c r="N13" s="513">
        <v>16682</v>
      </c>
    </row>
    <row r="14" spans="1:16" ht="24.95" customHeight="1">
      <c r="A14" s="185">
        <v>25</v>
      </c>
      <c r="B14" s="80">
        <v>2528</v>
      </c>
      <c r="C14" s="198">
        <v>0</v>
      </c>
      <c r="D14" s="198">
        <v>27811</v>
      </c>
      <c r="E14" s="80">
        <v>1310</v>
      </c>
      <c r="F14" s="481">
        <v>21204</v>
      </c>
      <c r="G14" s="487"/>
      <c r="H14" s="191">
        <v>21285</v>
      </c>
      <c r="I14" s="489"/>
      <c r="J14" s="494">
        <v>524</v>
      </c>
      <c r="K14" s="503"/>
      <c r="L14" s="198">
        <v>21594</v>
      </c>
      <c r="M14" s="198">
        <v>16858</v>
      </c>
      <c r="N14" s="514">
        <v>16693</v>
      </c>
    </row>
    <row r="15" spans="1:16" s="466" customFormat="1" ht="24.95" customHeight="1">
      <c r="A15" s="468">
        <v>26</v>
      </c>
      <c r="B15" s="80">
        <v>2648</v>
      </c>
      <c r="C15" s="80">
        <v>0</v>
      </c>
      <c r="D15" s="198">
        <v>27112</v>
      </c>
      <c r="E15" s="80">
        <v>1302</v>
      </c>
      <c r="F15" s="189">
        <v>21267</v>
      </c>
      <c r="G15" s="486"/>
      <c r="H15" s="193">
        <v>21315</v>
      </c>
      <c r="I15" s="490"/>
      <c r="J15" s="193">
        <v>539</v>
      </c>
      <c r="K15" s="490"/>
      <c r="L15" s="198">
        <v>21348</v>
      </c>
      <c r="M15" s="198">
        <v>16904</v>
      </c>
      <c r="N15" s="515">
        <v>16712</v>
      </c>
    </row>
    <row r="16" spans="1:16" s="466" customFormat="1" ht="24.95" customHeight="1">
      <c r="A16" s="469">
        <v>27</v>
      </c>
      <c r="B16" s="195">
        <v>2641</v>
      </c>
      <c r="C16" s="195">
        <v>0</v>
      </c>
      <c r="D16" s="198">
        <v>26592</v>
      </c>
      <c r="E16" s="195">
        <v>1285</v>
      </c>
      <c r="F16" s="198">
        <v>21263</v>
      </c>
      <c r="G16" s="198"/>
      <c r="H16" s="198">
        <v>21357</v>
      </c>
      <c r="I16" s="198"/>
      <c r="J16" s="495">
        <v>568</v>
      </c>
      <c r="K16" s="495"/>
      <c r="L16" s="198">
        <v>21293</v>
      </c>
      <c r="M16" s="198">
        <v>16896</v>
      </c>
      <c r="N16" s="516">
        <v>16741</v>
      </c>
    </row>
    <row r="17" spans="1:14" s="467" customFormat="1" ht="24.95" customHeight="1">
      <c r="A17" s="469">
        <v>28</v>
      </c>
      <c r="B17" s="80">
        <v>2686</v>
      </c>
      <c r="C17" s="80">
        <v>0</v>
      </c>
      <c r="D17" s="419">
        <v>26658</v>
      </c>
      <c r="E17" s="80">
        <v>1291</v>
      </c>
      <c r="F17" s="189">
        <v>21303</v>
      </c>
      <c r="G17" s="486"/>
      <c r="H17" s="488">
        <v>21413</v>
      </c>
      <c r="I17" s="491"/>
      <c r="J17" s="488">
        <v>573</v>
      </c>
      <c r="K17" s="491"/>
      <c r="L17" s="419">
        <v>21299</v>
      </c>
      <c r="M17" s="419">
        <v>16934</v>
      </c>
      <c r="N17" s="515">
        <v>16780</v>
      </c>
    </row>
    <row r="18" spans="1:14" s="467" customFormat="1" ht="24.95" customHeight="1">
      <c r="A18" s="469">
        <v>29</v>
      </c>
      <c r="B18" s="80">
        <v>2740</v>
      </c>
      <c r="C18" s="80">
        <v>0</v>
      </c>
      <c r="D18" s="419">
        <v>26633</v>
      </c>
      <c r="E18" s="80">
        <v>1293</v>
      </c>
      <c r="F18" s="189">
        <v>21270</v>
      </c>
      <c r="G18" s="486"/>
      <c r="H18" s="488">
        <v>21404</v>
      </c>
      <c r="I18" s="491"/>
      <c r="J18" s="488">
        <v>592</v>
      </c>
      <c r="K18" s="491"/>
      <c r="L18" s="419">
        <v>21056</v>
      </c>
      <c r="M18" s="419">
        <v>16916</v>
      </c>
      <c r="N18" s="515">
        <v>16777</v>
      </c>
    </row>
    <row r="19" spans="1:14" s="467" customFormat="1" ht="24.95" customHeight="1">
      <c r="A19" s="469">
        <v>30</v>
      </c>
      <c r="B19" s="80">
        <v>3351</v>
      </c>
      <c r="C19" s="80">
        <v>0</v>
      </c>
      <c r="D19" s="419">
        <v>26233</v>
      </c>
      <c r="E19" s="80">
        <v>1293</v>
      </c>
      <c r="F19" s="189">
        <v>21220</v>
      </c>
      <c r="G19" s="486"/>
      <c r="H19" s="488">
        <v>21425</v>
      </c>
      <c r="I19" s="491"/>
      <c r="J19" s="488">
        <v>649</v>
      </c>
      <c r="K19" s="491"/>
      <c r="L19" s="419">
        <v>20825</v>
      </c>
      <c r="M19" s="419">
        <v>16870</v>
      </c>
      <c r="N19" s="515">
        <v>16806</v>
      </c>
    </row>
    <row r="20" spans="1:14" s="467" customFormat="1" ht="24.95" customHeight="1">
      <c r="A20" s="469" t="s">
        <v>276</v>
      </c>
      <c r="B20" s="80">
        <v>3313</v>
      </c>
      <c r="C20" s="80">
        <v>0</v>
      </c>
      <c r="D20" s="419">
        <v>26083</v>
      </c>
      <c r="E20" s="80">
        <v>1281</v>
      </c>
      <c r="F20" s="189">
        <v>21195</v>
      </c>
      <c r="G20" s="486"/>
      <c r="H20" s="488">
        <v>21460</v>
      </c>
      <c r="I20" s="491"/>
      <c r="J20" s="488">
        <v>665</v>
      </c>
      <c r="K20" s="491"/>
      <c r="L20" s="419">
        <v>20635</v>
      </c>
      <c r="M20" s="419">
        <v>16841</v>
      </c>
      <c r="N20" s="515">
        <v>16812</v>
      </c>
    </row>
    <row r="21" spans="1:14" s="467" customFormat="1" ht="24.95" customHeight="1">
      <c r="A21" s="468">
        <v>2</v>
      </c>
      <c r="B21" s="195">
        <v>2756</v>
      </c>
      <c r="C21" s="195">
        <v>0</v>
      </c>
      <c r="D21" s="198">
        <v>26528</v>
      </c>
      <c r="E21" s="195">
        <v>1334</v>
      </c>
      <c r="F21" s="198">
        <v>21150</v>
      </c>
      <c r="G21" s="198"/>
      <c r="H21" s="198">
        <v>21510</v>
      </c>
      <c r="I21" s="198"/>
      <c r="J21" s="495">
        <v>699</v>
      </c>
      <c r="K21" s="495"/>
      <c r="L21" s="198">
        <v>20339</v>
      </c>
      <c r="M21" s="198">
        <v>16821</v>
      </c>
      <c r="N21" s="516">
        <v>16875</v>
      </c>
    </row>
    <row r="22" spans="1:14" s="467" customFormat="1" ht="24.95" customHeight="1">
      <c r="A22" s="468">
        <v>3</v>
      </c>
      <c r="B22" s="196">
        <v>2656</v>
      </c>
      <c r="C22" s="196">
        <v>0</v>
      </c>
      <c r="D22" s="196">
        <v>26022</v>
      </c>
      <c r="E22" s="196">
        <v>1268</v>
      </c>
      <c r="F22" s="196">
        <v>21206</v>
      </c>
      <c r="G22" s="196"/>
      <c r="H22" s="196">
        <v>21543</v>
      </c>
      <c r="I22" s="196"/>
      <c r="J22" s="496">
        <v>663</v>
      </c>
      <c r="K22" s="496"/>
      <c r="L22" s="196">
        <v>20128</v>
      </c>
      <c r="M22" s="196">
        <v>16810</v>
      </c>
      <c r="N22" s="178">
        <v>16925</v>
      </c>
    </row>
    <row r="23" spans="1:14" ht="24.95" customHeight="1">
      <c r="A23" s="470">
        <v>4</v>
      </c>
      <c r="B23" s="474">
        <v>2684</v>
      </c>
      <c r="C23" s="474">
        <v>0</v>
      </c>
      <c r="D23" s="474">
        <v>25507</v>
      </c>
      <c r="E23" s="474">
        <v>1443</v>
      </c>
      <c r="F23" s="474">
        <v>21238</v>
      </c>
      <c r="G23" s="474"/>
      <c r="H23" s="474">
        <v>21671</v>
      </c>
      <c r="I23" s="474"/>
      <c r="J23" s="497">
        <v>702</v>
      </c>
      <c r="K23" s="497"/>
      <c r="L23" s="474">
        <v>19932</v>
      </c>
      <c r="M23" s="474">
        <v>16855</v>
      </c>
      <c r="N23" s="178">
        <v>17054</v>
      </c>
    </row>
    <row r="24" spans="1:14" ht="24.95" customHeight="1">
      <c r="A24" s="471">
        <v>5</v>
      </c>
      <c r="B24" s="195">
        <v>2716</v>
      </c>
      <c r="C24" s="195">
        <v>0</v>
      </c>
      <c r="D24" s="195">
        <v>25083</v>
      </c>
      <c r="E24" s="195">
        <v>1237</v>
      </c>
      <c r="F24" s="195">
        <v>21243</v>
      </c>
      <c r="G24" s="195"/>
      <c r="H24" s="195">
        <v>21710</v>
      </c>
      <c r="I24" s="195"/>
      <c r="J24" s="498">
        <v>711</v>
      </c>
      <c r="K24" s="498"/>
      <c r="L24" s="195">
        <v>19780</v>
      </c>
      <c r="M24" s="195">
        <v>16864</v>
      </c>
      <c r="N24" s="516">
        <v>17102</v>
      </c>
    </row>
    <row r="25" spans="1:14" ht="24.95" customHeight="1">
      <c r="A25" s="472">
        <v>6</v>
      </c>
      <c r="B25" s="199">
        <v>4820</v>
      </c>
      <c r="C25" s="199">
        <v>0</v>
      </c>
      <c r="D25" s="199">
        <v>23004</v>
      </c>
      <c r="E25" s="199">
        <v>1457</v>
      </c>
      <c r="F25" s="199">
        <v>21203</v>
      </c>
      <c r="G25" s="199"/>
      <c r="H25" s="199">
        <v>21642</v>
      </c>
      <c r="I25" s="199"/>
      <c r="J25" s="499">
        <v>729</v>
      </c>
      <c r="K25" s="499"/>
      <c r="L25" s="199">
        <v>19388</v>
      </c>
      <c r="M25" s="199">
        <v>16848</v>
      </c>
      <c r="N25" s="517">
        <v>17050</v>
      </c>
    </row>
    <row r="26" spans="1:14" ht="24.95" customHeight="1">
      <c r="A26" s="187"/>
      <c r="B26" s="467"/>
      <c r="C26" s="467"/>
      <c r="D26" s="467"/>
      <c r="E26" s="467"/>
      <c r="F26" s="467"/>
      <c r="G26" s="467"/>
      <c r="H26" s="467"/>
      <c r="I26" s="467"/>
      <c r="J26" s="500"/>
      <c r="K26" s="170" t="s">
        <v>170</v>
      </c>
      <c r="L26" s="112"/>
      <c r="M26" s="112"/>
      <c r="N26" s="112"/>
    </row>
    <row r="27" spans="1:14" ht="15" customHeight="1"/>
    <row r="28" spans="1:14" ht="15" customHeight="1"/>
    <row r="29" spans="1:14" ht="15" customHeight="1"/>
    <row r="30" spans="1:14" ht="15" customHeight="1"/>
  </sheetData>
  <protectedRanges>
    <protectedRange sqref="B25:J25 L2 B15:E15 L15:L20 B12:J14 K1:M1 L25 N4:N6 K3:K14 L4:M14 A1:J11 L3:N3 B19:E20 A12:A25" name="範囲1_3"/>
    <protectedRange sqref="F15:K15 F19:K20" name="範囲1_1_1"/>
    <protectedRange sqref="M15 M19:M20" name="範囲1_2_1"/>
    <protectedRange sqref="F16:K18 F21:K22" name="範囲1_6_1"/>
    <protectedRange sqref="M16:M18 M21:M22" name="範囲1_7_1"/>
    <protectedRange sqref="B16:E18 B21:E24" name="範囲1_8_1"/>
    <protectedRange sqref="L16:L18 L21:L22" name="範囲1_9_1"/>
    <protectedRange sqref="F23:G24" name="範囲1_6_1_1"/>
    <protectedRange sqref="H23:I24" name="範囲1_6_1_2"/>
    <protectedRange sqref="J23:K24" name="範囲1_6_1_3"/>
    <protectedRange sqref="M23:M24" name="範囲1_7_1_1"/>
    <protectedRange sqref="L23:L24" name="範囲1_9_1_1"/>
  </protectedRanges>
  <mergeCells count="72">
    <mergeCell ref="A1:N1"/>
    <mergeCell ref="K2:N2"/>
    <mergeCell ref="B3:E3"/>
    <mergeCell ref="F3:K3"/>
    <mergeCell ref="M3:N3"/>
    <mergeCell ref="B4:D4"/>
    <mergeCell ref="F7:G7"/>
    <mergeCell ref="H7:I7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F19:G19"/>
    <mergeCell ref="H19:I19"/>
    <mergeCell ref="J19:K19"/>
    <mergeCell ref="F20:G20"/>
    <mergeCell ref="H20:I20"/>
    <mergeCell ref="J20:K20"/>
    <mergeCell ref="F21:G21"/>
    <mergeCell ref="H21:I21"/>
    <mergeCell ref="J21:K21"/>
    <mergeCell ref="F22:G22"/>
    <mergeCell ref="H22:I22"/>
    <mergeCell ref="J22:K22"/>
    <mergeCell ref="F23:G23"/>
    <mergeCell ref="H23:I23"/>
    <mergeCell ref="J23:K23"/>
    <mergeCell ref="F24:G24"/>
    <mergeCell ref="H24:I24"/>
    <mergeCell ref="J24:K24"/>
    <mergeCell ref="F25:G25"/>
    <mergeCell ref="H25:I25"/>
    <mergeCell ref="J25:K25"/>
    <mergeCell ref="K26:N26"/>
    <mergeCell ref="A3:A6"/>
    <mergeCell ref="L3:L6"/>
    <mergeCell ref="E4:E6"/>
    <mergeCell ref="F4:G6"/>
    <mergeCell ref="H4:I6"/>
    <mergeCell ref="J4:K6"/>
    <mergeCell ref="M4:M6"/>
    <mergeCell ref="N4:N6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0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60"/>
  <sheetViews>
    <sheetView zoomScale="90" zoomScaleNormal="90" zoomScaleSheetLayoutView="100" workbookViewId="0">
      <selection activeCell="H51" sqref="H51:J59"/>
    </sheetView>
  </sheetViews>
  <sheetFormatPr defaultRowHeight="11.25"/>
  <cols>
    <col min="1" max="1" width="23.83203125" style="465" customWidth="1"/>
    <col min="2" max="10" width="15.83203125" style="465" customWidth="1"/>
    <col min="11" max="16384" width="9.33203125" style="465" customWidth="1"/>
  </cols>
  <sheetData>
    <row r="1" spans="1:12" s="2" customFormat="1" ht="24.95" customHeight="1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</row>
    <row r="2" spans="1:12" s="94" customFormat="1" ht="24.95" customHeight="1">
      <c r="A2" s="65" t="s">
        <v>349</v>
      </c>
      <c r="H2" s="113" t="s">
        <v>378</v>
      </c>
      <c r="I2" s="113"/>
      <c r="J2" s="113"/>
    </row>
    <row r="3" spans="1:12" s="94" customFormat="1" ht="24.95" customHeight="1">
      <c r="A3" s="519" t="s">
        <v>71</v>
      </c>
      <c r="B3" s="528" t="s">
        <v>127</v>
      </c>
      <c r="C3" s="541"/>
      <c r="D3" s="541"/>
      <c r="E3" s="528" t="s">
        <v>160</v>
      </c>
      <c r="F3" s="541"/>
      <c r="G3" s="541"/>
      <c r="H3" s="528" t="s">
        <v>92</v>
      </c>
      <c r="I3" s="541"/>
      <c r="J3" s="577"/>
    </row>
    <row r="4" spans="1:12" s="94" customFormat="1" ht="24.95" customHeight="1">
      <c r="A4" s="520"/>
      <c r="B4" s="529" t="s">
        <v>144</v>
      </c>
      <c r="C4" s="542" t="s">
        <v>41</v>
      </c>
      <c r="D4" s="552" t="s">
        <v>39</v>
      </c>
      <c r="E4" s="529" t="s">
        <v>144</v>
      </c>
      <c r="F4" s="542" t="s">
        <v>41</v>
      </c>
      <c r="G4" s="552" t="s">
        <v>39</v>
      </c>
      <c r="H4" s="529" t="s">
        <v>144</v>
      </c>
      <c r="I4" s="542" t="s">
        <v>41</v>
      </c>
      <c r="J4" s="578" t="s">
        <v>39</v>
      </c>
    </row>
    <row r="5" spans="1:12" s="94" customFormat="1" ht="24.95" customHeight="1">
      <c r="A5" s="521"/>
      <c r="B5" s="530"/>
      <c r="C5" s="543"/>
      <c r="D5" s="553"/>
      <c r="E5" s="530"/>
      <c r="F5" s="549"/>
      <c r="G5" s="560"/>
      <c r="H5" s="530"/>
      <c r="I5" s="549"/>
      <c r="J5" s="579"/>
    </row>
    <row r="6" spans="1:12" s="94" customFormat="1" ht="24.95" customHeight="1">
      <c r="A6" s="522" t="s">
        <v>156</v>
      </c>
      <c r="B6" s="531">
        <v>7692530</v>
      </c>
      <c r="C6" s="544">
        <v>274.89029445397369</v>
      </c>
      <c r="D6" s="554">
        <v>121.62871960282074</v>
      </c>
      <c r="E6" s="531">
        <v>7625285</v>
      </c>
      <c r="F6" s="544">
        <v>272.86759706566471</v>
      </c>
      <c r="G6" s="544">
        <v>122.05533501936806</v>
      </c>
      <c r="H6" s="531">
        <v>7517054</v>
      </c>
      <c r="I6" s="531">
        <v>269.95094448035627</v>
      </c>
      <c r="J6" s="580">
        <v>121.86984646811823</v>
      </c>
    </row>
    <row r="7" spans="1:12" s="94" customFormat="1" ht="24.95" customHeight="1">
      <c r="A7" s="523" t="s">
        <v>136</v>
      </c>
      <c r="B7" s="532">
        <v>3354749</v>
      </c>
      <c r="C7" s="545">
        <v>119.88096769582619</v>
      </c>
      <c r="D7" s="555">
        <v>53.042864370869303</v>
      </c>
      <c r="E7" s="539">
        <v>3233664</v>
      </c>
      <c r="F7" s="545">
        <v>115.71529790660226</v>
      </c>
      <c r="G7" s="545">
        <v>51.760156224989593</v>
      </c>
      <c r="H7" s="532">
        <v>3215240</v>
      </c>
      <c r="I7" s="562">
        <v>115.465057817999</v>
      </c>
      <c r="J7" s="581">
        <v>52.126911042298275</v>
      </c>
    </row>
    <row r="8" spans="1:12" s="94" customFormat="1" ht="24.95" customHeight="1">
      <c r="A8" s="524" t="s">
        <v>148</v>
      </c>
      <c r="B8" s="533">
        <v>3435228</v>
      </c>
      <c r="C8" s="546">
        <v>122.75686106346484</v>
      </c>
      <c r="D8" s="556">
        <v>54.315340100559716</v>
      </c>
      <c r="E8" s="533">
        <v>3508218</v>
      </c>
      <c r="F8" s="546">
        <v>125.54009661835748</v>
      </c>
      <c r="G8" s="546">
        <v>56.154848416941448</v>
      </c>
      <c r="H8" s="533">
        <v>3427878</v>
      </c>
      <c r="I8" s="533">
        <v>123.10127127774187</v>
      </c>
      <c r="J8" s="582">
        <v>55.574293542581998</v>
      </c>
    </row>
    <row r="9" spans="1:12" s="94" customFormat="1" ht="24.95" customHeight="1">
      <c r="A9" s="524" t="s">
        <v>133</v>
      </c>
      <c r="B9" s="533">
        <v>142590</v>
      </c>
      <c r="C9" s="546">
        <v>5.0954116638078899</v>
      </c>
      <c r="D9" s="556">
        <v>2.2545299307466085</v>
      </c>
      <c r="E9" s="533">
        <v>145425</v>
      </c>
      <c r="F9" s="546">
        <v>5.2039720880300591</v>
      </c>
      <c r="G9" s="546">
        <v>2.3277683516342798</v>
      </c>
      <c r="H9" s="533">
        <v>147530</v>
      </c>
      <c r="I9" s="533">
        <v>5.2980679451267685</v>
      </c>
      <c r="J9" s="582">
        <v>2.3918224412704072</v>
      </c>
    </row>
    <row r="10" spans="1:12" s="94" customFormat="1" ht="24.95" customHeight="1">
      <c r="A10" s="524" t="s">
        <v>137</v>
      </c>
      <c r="B10" s="533">
        <v>400483</v>
      </c>
      <c r="C10" s="546">
        <v>14.311142081189251</v>
      </c>
      <c r="D10" s="556">
        <v>6.3321474875881476</v>
      </c>
      <c r="E10" s="533">
        <v>376272</v>
      </c>
      <c r="F10" s="546">
        <v>13.464734299516909</v>
      </c>
      <c r="G10" s="546">
        <v>6.0228575087236287</v>
      </c>
      <c r="H10" s="533">
        <v>374000</v>
      </c>
      <c r="I10" s="533">
        <v>13.431013431013431</v>
      </c>
      <c r="J10" s="582">
        <v>6.0634555211491383</v>
      </c>
    </row>
    <row r="11" spans="1:12" s="94" customFormat="1" ht="24.95" customHeight="1">
      <c r="A11" s="524" t="s">
        <v>83</v>
      </c>
      <c r="B11" s="534">
        <v>376</v>
      </c>
      <c r="C11" s="546">
        <v>1.3436249285305889e-002</v>
      </c>
      <c r="D11" s="556">
        <v>5.945040002529804e-003</v>
      </c>
      <c r="E11" s="534">
        <v>816</v>
      </c>
      <c r="F11" s="546">
        <v>2.9200214707461085e-002</v>
      </c>
      <c r="G11" s="546">
        <v>1.3061433556359445e-002</v>
      </c>
      <c r="H11" s="534">
        <v>516</v>
      </c>
      <c r="I11" s="533">
        <v>1.8530489118724413e-002</v>
      </c>
      <c r="J11" s="582">
        <v>8.3656231254357095e-003</v>
      </c>
    </row>
    <row r="12" spans="1:12" s="94" customFormat="1" ht="24.95" customHeight="1">
      <c r="A12" s="524" t="s">
        <v>139</v>
      </c>
      <c r="B12" s="535" t="s">
        <v>65</v>
      </c>
      <c r="C12" s="540" t="s">
        <v>65</v>
      </c>
      <c r="D12" s="557" t="s">
        <v>65</v>
      </c>
      <c r="E12" s="535" t="s">
        <v>65</v>
      </c>
      <c r="F12" s="540" t="s">
        <v>65</v>
      </c>
      <c r="G12" s="540" t="s">
        <v>65</v>
      </c>
      <c r="H12" s="535" t="s">
        <v>65</v>
      </c>
      <c r="I12" s="535" t="s">
        <v>65</v>
      </c>
      <c r="J12" s="583" t="s">
        <v>65</v>
      </c>
    </row>
    <row r="13" spans="1:12" s="94" customFormat="1" ht="24.95" customHeight="1">
      <c r="A13" s="524" t="s">
        <v>140</v>
      </c>
      <c r="B13" s="533">
        <v>17578</v>
      </c>
      <c r="C13" s="546">
        <v>0.62814465408805031</v>
      </c>
      <c r="D13" s="556">
        <v>0.27793062011826841</v>
      </c>
      <c r="E13" s="533">
        <v>18974</v>
      </c>
      <c r="F13" s="546">
        <v>0.67897656110216498</v>
      </c>
      <c r="G13" s="546">
        <v>0.30371034350289722</v>
      </c>
      <c r="H13" s="533">
        <v>20120</v>
      </c>
      <c r="I13" s="533">
        <v>0.72254542842778113</v>
      </c>
      <c r="J13" s="582">
        <v>0.32619445210032261</v>
      </c>
    </row>
    <row r="14" spans="1:12" s="94" customFormat="1" ht="24.95" customHeight="1">
      <c r="A14" s="525" t="s">
        <v>142</v>
      </c>
      <c r="B14" s="536">
        <v>341526</v>
      </c>
      <c r="C14" s="547">
        <v>12.204331046312179</v>
      </c>
      <c r="D14" s="558">
        <v>5.3999620529361545</v>
      </c>
      <c r="E14" s="536">
        <v>341916</v>
      </c>
      <c r="F14" s="547">
        <v>12.235319377348363</v>
      </c>
      <c r="G14" s="547">
        <v>5.4729327400198482</v>
      </c>
      <c r="H14" s="536">
        <v>331770</v>
      </c>
      <c r="I14" s="536">
        <v>11.914458090928679</v>
      </c>
      <c r="J14" s="584">
        <v>5.3788038455926461</v>
      </c>
    </row>
    <row r="15" spans="1:12" s="94" customFormat="1" ht="24.95" customHeight="1">
      <c r="A15" s="62" t="s">
        <v>108</v>
      </c>
      <c r="B15" s="537" t="s">
        <v>234</v>
      </c>
      <c r="C15" s="548"/>
      <c r="D15" s="548"/>
      <c r="E15" s="548"/>
      <c r="F15" s="548"/>
      <c r="G15" s="548"/>
      <c r="H15" s="548"/>
      <c r="I15" s="576" t="s">
        <v>75</v>
      </c>
      <c r="J15" s="576"/>
      <c r="L15" s="593"/>
    </row>
    <row r="16" spans="1:12" s="94" customFormat="1" ht="24.95" customHeight="1">
      <c r="A16" s="526"/>
      <c r="B16" s="23"/>
      <c r="C16" s="23"/>
      <c r="D16" s="559"/>
      <c r="E16" s="559"/>
      <c r="F16" s="559"/>
      <c r="G16" s="559"/>
      <c r="H16" s="559"/>
      <c r="I16" s="559"/>
      <c r="J16" s="559"/>
    </row>
    <row r="17" spans="1:11" ht="24.95" customHeight="1">
      <c r="A17" s="65" t="s">
        <v>349</v>
      </c>
      <c r="B17" s="538"/>
      <c r="C17" s="538"/>
      <c r="D17" s="538"/>
      <c r="E17" s="538"/>
      <c r="F17" s="538"/>
      <c r="G17" s="538"/>
      <c r="H17" s="113" t="s">
        <v>378</v>
      </c>
      <c r="I17" s="113"/>
      <c r="J17" s="113"/>
    </row>
    <row r="18" spans="1:11" ht="24.95" customHeight="1">
      <c r="A18" s="519" t="s">
        <v>71</v>
      </c>
      <c r="B18" s="528" t="s">
        <v>284</v>
      </c>
      <c r="C18" s="541"/>
      <c r="D18" s="541"/>
      <c r="E18" s="528" t="s">
        <v>280</v>
      </c>
      <c r="F18" s="541"/>
      <c r="G18" s="541"/>
      <c r="H18" s="528" t="s">
        <v>321</v>
      </c>
      <c r="I18" s="541"/>
      <c r="J18" s="577"/>
    </row>
    <row r="19" spans="1:11" ht="24.95" customHeight="1">
      <c r="A19" s="520"/>
      <c r="B19" s="529" t="s">
        <v>144</v>
      </c>
      <c r="C19" s="542" t="s">
        <v>41</v>
      </c>
      <c r="D19" s="552" t="s">
        <v>39</v>
      </c>
      <c r="E19" s="529" t="s">
        <v>144</v>
      </c>
      <c r="F19" s="542" t="s">
        <v>41</v>
      </c>
      <c r="G19" s="552" t="s">
        <v>39</v>
      </c>
      <c r="H19" s="529" t="s">
        <v>144</v>
      </c>
      <c r="I19" s="542" t="s">
        <v>41</v>
      </c>
      <c r="J19" s="578" t="s">
        <v>39</v>
      </c>
    </row>
    <row r="20" spans="1:11" ht="24.95" customHeight="1">
      <c r="A20" s="521"/>
      <c r="B20" s="530"/>
      <c r="C20" s="549"/>
      <c r="D20" s="560"/>
      <c r="E20" s="530"/>
      <c r="F20" s="549"/>
      <c r="G20" s="560"/>
      <c r="H20" s="530"/>
      <c r="I20" s="549"/>
      <c r="J20" s="579"/>
      <c r="K20" s="592"/>
    </row>
    <row r="21" spans="1:11" ht="24.95" customHeight="1">
      <c r="A21" s="522" t="s">
        <v>156</v>
      </c>
      <c r="B21" s="531">
        <v>7603416</v>
      </c>
      <c r="C21" s="544">
        <f t="shared" ref="C21:C26" si="0">SUM(B21/27827)</f>
        <v>273.23879685197829</v>
      </c>
      <c r="D21" s="544">
        <f t="shared" ref="D21:D26" si="1">SUM(B21/60930)</f>
        <v>124.78936484490399</v>
      </c>
      <c r="E21" s="531">
        <v>7919894</v>
      </c>
      <c r="F21" s="531">
        <f t="shared" ref="F21:F26" si="2">SUM(E21/27727)</f>
        <v>285.63833086882823</v>
      </c>
      <c r="G21" s="567">
        <f t="shared" ref="G21:G26" si="3">SUM(E21/60079)</f>
        <v>131.824664192147</v>
      </c>
      <c r="H21" s="531">
        <v>7566826</v>
      </c>
      <c r="I21" s="531">
        <v>273.8230440761381</v>
      </c>
      <c r="J21" s="581">
        <v>127.54223975188781</v>
      </c>
      <c r="K21" s="592"/>
    </row>
    <row r="22" spans="1:11" ht="24.95" customHeight="1">
      <c r="A22" s="523" t="s">
        <v>136</v>
      </c>
      <c r="B22" s="539">
        <v>3182808</v>
      </c>
      <c r="C22" s="545">
        <f t="shared" si="0"/>
        <v>114.37840945843965</v>
      </c>
      <c r="D22" s="545">
        <f t="shared" si="1"/>
        <v>52.237124569177745</v>
      </c>
      <c r="E22" s="532">
        <v>3449034</v>
      </c>
      <c r="F22" s="562">
        <f t="shared" si="2"/>
        <v>124.39261369783965</v>
      </c>
      <c r="G22" s="568">
        <f t="shared" si="3"/>
        <v>57.40831238868823</v>
      </c>
      <c r="H22" s="532">
        <v>3129587</v>
      </c>
      <c r="I22" s="562">
        <f>SUM(H22/27634)</f>
        <v>113.25132083665051</v>
      </c>
      <c r="J22" s="585">
        <f>SUM(H22/59328)</f>
        <v>52.750589940668824</v>
      </c>
      <c r="K22" s="592"/>
    </row>
    <row r="23" spans="1:11" ht="24.95" customHeight="1">
      <c r="A23" s="524" t="s">
        <v>148</v>
      </c>
      <c r="B23" s="533">
        <v>3531636</v>
      </c>
      <c r="C23" s="546">
        <f t="shared" si="0"/>
        <v>126.91400438423115</v>
      </c>
      <c r="D23" s="546">
        <f t="shared" si="1"/>
        <v>57.96218611521418</v>
      </c>
      <c r="E23" s="533">
        <v>3583112</v>
      </c>
      <c r="F23" s="533">
        <f t="shared" si="2"/>
        <v>129.22826126158617</v>
      </c>
      <c r="G23" s="569">
        <f t="shared" si="3"/>
        <v>59.640007323690476</v>
      </c>
      <c r="H23" s="533">
        <v>3566507</v>
      </c>
      <c r="I23" s="564">
        <f>SUM(H23/27634)</f>
        <v>129.06227835275385</v>
      </c>
      <c r="J23" s="586">
        <f>SUM(H23/59328)</f>
        <v>60.115072141316077</v>
      </c>
    </row>
    <row r="24" spans="1:11" ht="24.95" customHeight="1">
      <c r="A24" s="524" t="s">
        <v>133</v>
      </c>
      <c r="B24" s="533">
        <v>173101</v>
      </c>
      <c r="C24" s="546">
        <f t="shared" si="0"/>
        <v>6.2206130736335217</v>
      </c>
      <c r="D24" s="546">
        <f t="shared" si="1"/>
        <v>2.8409814541276877</v>
      </c>
      <c r="E24" s="533">
        <v>178040</v>
      </c>
      <c r="F24" s="533">
        <f t="shared" si="2"/>
        <v>6.4211779132253763</v>
      </c>
      <c r="G24" s="569">
        <f t="shared" si="3"/>
        <v>2.9634314818821883</v>
      </c>
      <c r="H24" s="533">
        <v>185532</v>
      </c>
      <c r="I24" s="564">
        <f>SUM(H24/27634)</f>
        <v>6.7139031627705004</v>
      </c>
      <c r="J24" s="586">
        <f>SUM(H24/59328)</f>
        <v>3.1272249190938513</v>
      </c>
      <c r="K24" s="592"/>
    </row>
    <row r="25" spans="1:11" ht="24.95" customHeight="1">
      <c r="A25" s="524" t="s">
        <v>137</v>
      </c>
      <c r="B25" s="533">
        <v>361678</v>
      </c>
      <c r="C25" s="546">
        <f t="shared" si="0"/>
        <v>12.997376648578719</v>
      </c>
      <c r="D25" s="546">
        <f t="shared" si="1"/>
        <v>5.9359592975545707</v>
      </c>
      <c r="E25" s="533">
        <v>355094</v>
      </c>
      <c r="F25" s="533">
        <f t="shared" si="2"/>
        <v>12.806794820932664</v>
      </c>
      <c r="G25" s="569">
        <f t="shared" si="3"/>
        <v>5.9104512392017181</v>
      </c>
      <c r="H25" s="533">
        <v>338334</v>
      </c>
      <c r="I25" s="564">
        <f>SUM(H25/27634)</f>
        <v>12.243395816747485</v>
      </c>
      <c r="J25" s="586">
        <f>SUM(H25/59328)</f>
        <v>5.7027710355987056</v>
      </c>
      <c r="K25" s="592"/>
    </row>
    <row r="26" spans="1:11" ht="24.95" customHeight="1">
      <c r="A26" s="524" t="s">
        <v>83</v>
      </c>
      <c r="B26" s="534">
        <v>530</v>
      </c>
      <c r="C26" s="546">
        <f t="shared" si="0"/>
        <v>1.9046250044920401e-002</v>
      </c>
      <c r="D26" s="546">
        <f t="shared" si="1"/>
        <v>8.6985064828491703e-003</v>
      </c>
      <c r="E26" s="534">
        <v>688</v>
      </c>
      <c r="F26" s="533">
        <f t="shared" si="2"/>
        <v>2.4813358819922818e-002</v>
      </c>
      <c r="G26" s="569">
        <f t="shared" si="3"/>
        <v>1.1451588741490371e-002</v>
      </c>
      <c r="H26" s="534">
        <v>707</v>
      </c>
      <c r="I26" s="564">
        <f>SUM(H26/27634)</f>
        <v>2.5584424983715711e-002</v>
      </c>
      <c r="J26" s="586">
        <f>SUM(H26/59328)</f>
        <v>1.1916801510248112e-002</v>
      </c>
      <c r="K26" s="592"/>
    </row>
    <row r="27" spans="1:11" ht="24.95" customHeight="1">
      <c r="A27" s="524" t="s">
        <v>139</v>
      </c>
      <c r="B27" s="535" t="s">
        <v>65</v>
      </c>
      <c r="C27" s="540" t="s">
        <v>65</v>
      </c>
      <c r="D27" s="540" t="s">
        <v>65</v>
      </c>
      <c r="E27" s="535" t="s">
        <v>65</v>
      </c>
      <c r="F27" s="535" t="s">
        <v>65</v>
      </c>
      <c r="G27" s="570" t="s">
        <v>65</v>
      </c>
      <c r="H27" s="535" t="s">
        <v>65</v>
      </c>
      <c r="I27" s="565" t="s">
        <v>65</v>
      </c>
      <c r="J27" s="587" t="s">
        <v>65</v>
      </c>
      <c r="K27" s="592"/>
    </row>
    <row r="28" spans="1:11" ht="24.95" customHeight="1">
      <c r="A28" s="524" t="s">
        <v>140</v>
      </c>
      <c r="B28" s="533">
        <v>20507</v>
      </c>
      <c r="C28" s="546">
        <f>SUM(B28/27827)</f>
        <v>0.7369461314550616</v>
      </c>
      <c r="D28" s="546">
        <f>SUM(B28/60930)</f>
        <v>0.33656655178073203</v>
      </c>
      <c r="E28" s="533">
        <v>19364</v>
      </c>
      <c r="F28" s="533">
        <f>SUM(E28/27727)</f>
        <v>0.69838063980957188</v>
      </c>
      <c r="G28" s="569">
        <f>SUM(E28/60079)</f>
        <v>0.32230895986950514</v>
      </c>
      <c r="H28" s="533">
        <v>18657</v>
      </c>
      <c r="I28" s="564">
        <f>SUM(H28/27634)</f>
        <v>0.67514655858724759</v>
      </c>
      <c r="J28" s="588">
        <f>SUM(H28/59328)</f>
        <v>0.3144720873786408</v>
      </c>
      <c r="K28" s="592"/>
    </row>
    <row r="29" spans="1:11" ht="24.95" customHeight="1">
      <c r="A29" s="527" t="s">
        <v>142</v>
      </c>
      <c r="B29" s="536">
        <v>333156</v>
      </c>
      <c r="C29" s="547">
        <f>SUM(B29/27827)</f>
        <v>11.972400905595284</v>
      </c>
      <c r="D29" s="547">
        <f>SUM(B29/60930)</f>
        <v>5.4678483505662232</v>
      </c>
      <c r="E29" s="536">
        <v>334562</v>
      </c>
      <c r="F29" s="536">
        <f>SUM(E29/27727)</f>
        <v>12.066289176614852</v>
      </c>
      <c r="G29" s="571">
        <f>SUM(E29/60079)</f>
        <v>5.568701210073403</v>
      </c>
      <c r="H29" s="536">
        <v>327502</v>
      </c>
      <c r="I29" s="536">
        <f>SUM(H29/27634)</f>
        <v>11.851414923644786</v>
      </c>
      <c r="J29" s="584">
        <f>SUM(H29/59328)</f>
        <v>5.520192826321467</v>
      </c>
      <c r="K29" s="592"/>
    </row>
    <row r="30" spans="1:11" s="3" customFormat="1" ht="24.95" customHeight="1">
      <c r="A30" s="526" t="s">
        <v>108</v>
      </c>
      <c r="B30" s="23" t="s">
        <v>343</v>
      </c>
      <c r="C30" s="23"/>
      <c r="D30" s="559"/>
      <c r="E30" s="538"/>
      <c r="F30" s="563"/>
      <c r="G30" s="563"/>
      <c r="H30" s="538"/>
      <c r="I30" s="576" t="s">
        <v>75</v>
      </c>
      <c r="J30" s="576"/>
    </row>
    <row r="31" spans="1:11" s="94" customFormat="1" ht="24.95" customHeight="1">
      <c r="A31" s="526"/>
      <c r="B31" s="23"/>
      <c r="C31" s="23"/>
      <c r="D31" s="559"/>
      <c r="E31" s="559"/>
      <c r="F31" s="559"/>
      <c r="G31" s="559"/>
      <c r="H31" s="559"/>
      <c r="I31" s="559"/>
      <c r="J31" s="559"/>
    </row>
    <row r="32" spans="1:11" ht="24.95" customHeight="1">
      <c r="A32" s="65" t="s">
        <v>349</v>
      </c>
      <c r="B32" s="538"/>
      <c r="C32" s="538"/>
      <c r="D32" s="538"/>
      <c r="E32" s="538"/>
      <c r="F32" s="538"/>
      <c r="H32" s="170"/>
      <c r="I32" s="170"/>
      <c r="J32" s="170" t="s">
        <v>378</v>
      </c>
    </row>
    <row r="33" spans="1:11" ht="24.95" customHeight="1">
      <c r="A33" s="519" t="s">
        <v>71</v>
      </c>
      <c r="B33" s="528" t="s">
        <v>276</v>
      </c>
      <c r="C33" s="541"/>
      <c r="D33" s="541"/>
      <c r="E33" s="528" t="s">
        <v>331</v>
      </c>
      <c r="F33" s="541"/>
      <c r="G33" s="541"/>
      <c r="H33" s="528" t="s">
        <v>248</v>
      </c>
      <c r="I33" s="541"/>
      <c r="J33" s="577"/>
    </row>
    <row r="34" spans="1:11" ht="24.95" customHeight="1">
      <c r="A34" s="520"/>
      <c r="B34" s="529" t="s">
        <v>144</v>
      </c>
      <c r="C34" s="542" t="s">
        <v>41</v>
      </c>
      <c r="D34" s="552" t="s">
        <v>39</v>
      </c>
      <c r="E34" s="529" t="s">
        <v>144</v>
      </c>
      <c r="F34" s="542" t="s">
        <v>41</v>
      </c>
      <c r="G34" s="552" t="s">
        <v>39</v>
      </c>
      <c r="H34" s="529" t="s">
        <v>144</v>
      </c>
      <c r="I34" s="542" t="s">
        <v>41</v>
      </c>
      <c r="J34" s="578" t="s">
        <v>39</v>
      </c>
    </row>
    <row r="35" spans="1:11" ht="24.95" customHeight="1">
      <c r="A35" s="521"/>
      <c r="B35" s="530"/>
      <c r="C35" s="549"/>
      <c r="D35" s="560"/>
      <c r="E35" s="530"/>
      <c r="F35" s="549"/>
      <c r="G35" s="560"/>
      <c r="H35" s="530"/>
      <c r="I35" s="549"/>
      <c r="J35" s="579"/>
      <c r="K35" s="592"/>
    </row>
    <row r="36" spans="1:11" ht="24.95" customHeight="1">
      <c r="A36" s="522" t="s">
        <v>156</v>
      </c>
      <c r="B36" s="531">
        <v>8174679</v>
      </c>
      <c r="C36" s="544">
        <f t="shared" ref="C36:C41" si="4">SUM(B36/27594)</f>
        <v>296.2484235703414</v>
      </c>
      <c r="D36" s="544">
        <f t="shared" ref="D36:D41" si="5">SUM(B36/58558)</f>
        <v>139.59969602786981</v>
      </c>
      <c r="E36" s="531">
        <v>7838875</v>
      </c>
      <c r="F36" s="531">
        <f t="shared" ref="F36:F41" si="6">SUM(E36/27449)</f>
        <v>285.57962038689936</v>
      </c>
      <c r="G36" s="567">
        <f t="shared" ref="G36:G41" si="7">SUM(E36/57579)</f>
        <v>136.14121467896283</v>
      </c>
      <c r="H36" s="531">
        <v>7304742</v>
      </c>
      <c r="I36" s="531">
        <f t="shared" ref="I36:I41" si="8">SUM(H36/27449)</f>
        <v>266.12051440853946</v>
      </c>
      <c r="J36" s="580">
        <f t="shared" ref="J36:J41" si="9">SUM(H36/57579)</f>
        <v>126.86469025165425</v>
      </c>
      <c r="K36" s="592"/>
    </row>
    <row r="37" spans="1:11" ht="24.95" customHeight="1">
      <c r="A37" s="523" t="s">
        <v>136</v>
      </c>
      <c r="B37" s="539">
        <v>3739072</v>
      </c>
      <c r="C37" s="545">
        <f t="shared" si="4"/>
        <v>135.50308037979272</v>
      </c>
      <c r="D37" s="545">
        <f t="shared" si="5"/>
        <v>63.852453977253319</v>
      </c>
      <c r="E37" s="532">
        <v>3407267</v>
      </c>
      <c r="F37" s="562">
        <f t="shared" si="6"/>
        <v>124.13082443804875</v>
      </c>
      <c r="G37" s="568">
        <f t="shared" si="7"/>
        <v>59.17551537887077</v>
      </c>
      <c r="H37" s="562">
        <v>3004827</v>
      </c>
      <c r="I37" s="562">
        <f t="shared" si="8"/>
        <v>109.46945243906882</v>
      </c>
      <c r="J37" s="581">
        <f t="shared" si="9"/>
        <v>52.186161621424475</v>
      </c>
      <c r="K37" s="592"/>
    </row>
    <row r="38" spans="1:11" ht="24.95" customHeight="1">
      <c r="A38" s="524" t="s">
        <v>148</v>
      </c>
      <c r="B38" s="533">
        <v>3547769</v>
      </c>
      <c r="C38" s="546">
        <f t="shared" si="4"/>
        <v>128.57030513879829</v>
      </c>
      <c r="D38" s="550">
        <f t="shared" si="5"/>
        <v>60.585556200689915</v>
      </c>
      <c r="E38" s="533">
        <v>3557066</v>
      </c>
      <c r="F38" s="564">
        <f t="shared" si="6"/>
        <v>129.58818171882399</v>
      </c>
      <c r="G38" s="572">
        <f t="shared" si="7"/>
        <v>61.777140971534763</v>
      </c>
      <c r="H38" s="564">
        <v>3411991</v>
      </c>
      <c r="I38" s="564">
        <f t="shared" si="8"/>
        <v>124.30292542533425</v>
      </c>
      <c r="J38" s="586">
        <f t="shared" si="9"/>
        <v>59.257559179561994</v>
      </c>
    </row>
    <row r="39" spans="1:11" ht="24.95" customHeight="1">
      <c r="A39" s="524" t="s">
        <v>133</v>
      </c>
      <c r="B39" s="533">
        <v>192682</v>
      </c>
      <c r="C39" s="546">
        <f t="shared" si="4"/>
        <v>6.9827498731608317</v>
      </c>
      <c r="D39" s="550">
        <f t="shared" si="5"/>
        <v>3.2904470781105912</v>
      </c>
      <c r="E39" s="533">
        <v>200894</v>
      </c>
      <c r="F39" s="564">
        <f t="shared" si="6"/>
        <v>7.3188094283944771</v>
      </c>
      <c r="G39" s="572">
        <f t="shared" si="7"/>
        <v>3.4890150923079597</v>
      </c>
      <c r="H39" s="564">
        <v>205204</v>
      </c>
      <c r="I39" s="564">
        <f t="shared" si="8"/>
        <v>7.4758278990127147</v>
      </c>
      <c r="J39" s="586">
        <f t="shared" si="9"/>
        <v>3.5638687716007573</v>
      </c>
      <c r="K39" s="592"/>
    </row>
    <row r="40" spans="1:11" ht="24.95" customHeight="1">
      <c r="A40" s="524" t="s">
        <v>137</v>
      </c>
      <c r="B40" s="533">
        <v>348212</v>
      </c>
      <c r="C40" s="546">
        <f t="shared" si="4"/>
        <v>12.619120098572154</v>
      </c>
      <c r="D40" s="550">
        <f t="shared" si="5"/>
        <v>5.9464462584104645</v>
      </c>
      <c r="E40" s="533">
        <v>339128</v>
      </c>
      <c r="F40" s="564">
        <f t="shared" si="6"/>
        <v>12.354839884877409</v>
      </c>
      <c r="G40" s="572">
        <f t="shared" si="7"/>
        <v>5.8897862067767761</v>
      </c>
      <c r="H40" s="564">
        <v>354827</v>
      </c>
      <c r="I40" s="564">
        <f t="shared" si="8"/>
        <v>12.926773288644394</v>
      </c>
      <c r="J40" s="586">
        <f t="shared" si="9"/>
        <v>6.1624376942982684</v>
      </c>
      <c r="K40" s="592"/>
    </row>
    <row r="41" spans="1:11" ht="24.95" customHeight="1">
      <c r="A41" s="524" t="s">
        <v>83</v>
      </c>
      <c r="B41" s="534">
        <v>735</v>
      </c>
      <c r="C41" s="546">
        <f t="shared" si="4"/>
        <v>2.6636225266362251e-002</v>
      </c>
      <c r="D41" s="550">
        <f t="shared" si="5"/>
        <v>1.2551658185047304e-002</v>
      </c>
      <c r="E41" s="534">
        <v>625</v>
      </c>
      <c r="F41" s="564">
        <f t="shared" si="6"/>
        <v>2.27694997996284e-002</v>
      </c>
      <c r="G41" s="572">
        <f t="shared" si="7"/>
        <v>1.0854651869605238e-002</v>
      </c>
      <c r="H41" s="575">
        <v>986</v>
      </c>
      <c r="I41" s="564">
        <f t="shared" si="8"/>
        <v>3.5921162883893763e-002</v>
      </c>
      <c r="J41" s="586">
        <f t="shared" si="9"/>
        <v>1.7124298789489224e-002</v>
      </c>
      <c r="K41" s="592"/>
    </row>
    <row r="42" spans="1:11" ht="24.95" customHeight="1">
      <c r="A42" s="524" t="s">
        <v>139</v>
      </c>
      <c r="B42" s="535" t="s">
        <v>65</v>
      </c>
      <c r="C42" s="540" t="s">
        <v>65</v>
      </c>
      <c r="D42" s="551" t="s">
        <v>65</v>
      </c>
      <c r="E42" s="535" t="s">
        <v>65</v>
      </c>
      <c r="F42" s="565" t="s">
        <v>65</v>
      </c>
      <c r="G42" s="573" t="s">
        <v>65</v>
      </c>
      <c r="H42" s="565" t="s">
        <v>65</v>
      </c>
      <c r="I42" s="573" t="s">
        <v>65</v>
      </c>
      <c r="J42" s="589" t="s">
        <v>65</v>
      </c>
      <c r="K42" s="592"/>
    </row>
    <row r="43" spans="1:11" ht="24.95" customHeight="1">
      <c r="A43" s="524" t="s">
        <v>140</v>
      </c>
      <c r="B43" s="533">
        <v>18811</v>
      </c>
      <c r="C43" s="546">
        <f>SUM(B43/27594)</f>
        <v>0.68170616800753792</v>
      </c>
      <c r="D43" s="550">
        <f>SUM(B43/58558)</f>
        <v>0.32123706410738073</v>
      </c>
      <c r="E43" s="533">
        <v>9017</v>
      </c>
      <c r="F43" s="564">
        <f>SUM(E43/27449)</f>
        <v>0.32850012750919888</v>
      </c>
      <c r="G43" s="572">
        <f>SUM(E43/57579)</f>
        <v>0.15660223345316868</v>
      </c>
      <c r="H43" s="564">
        <v>10227</v>
      </c>
      <c r="I43" s="564">
        <f>SUM(H43/27449)</f>
        <v>0.37258187912127949</v>
      </c>
      <c r="J43" s="586">
        <f>SUM(H43/57579)</f>
        <v>0.17761683947272444</v>
      </c>
      <c r="K43" s="592"/>
    </row>
    <row r="44" spans="1:11" ht="24.95" customHeight="1">
      <c r="A44" s="527" t="s">
        <v>142</v>
      </c>
      <c r="B44" s="536">
        <v>327398</v>
      </c>
      <c r="C44" s="547">
        <f>SUM(B44/27594)</f>
        <v>11.864825686743496</v>
      </c>
      <c r="D44" s="561">
        <f>SUM(B44/58558)</f>
        <v>5.5910037911130841</v>
      </c>
      <c r="E44" s="536">
        <v>324878</v>
      </c>
      <c r="F44" s="566">
        <f>SUM(E44/27449)</f>
        <v>11.835695289445882</v>
      </c>
      <c r="G44" s="574">
        <f>SUM(E44/57579)</f>
        <v>5.6423001441497771</v>
      </c>
      <c r="H44" s="566">
        <v>316680</v>
      </c>
      <c r="I44" s="566">
        <f>SUM(H44/27449)</f>
        <v>11.537032314474116</v>
      </c>
      <c r="J44" s="590">
        <f>SUM(H44/57579)</f>
        <v>5.4999218465065391</v>
      </c>
      <c r="K44" s="592"/>
    </row>
    <row r="45" spans="1:11" s="3" customFormat="1" ht="24.95" customHeight="1">
      <c r="A45" s="526" t="s">
        <v>108</v>
      </c>
      <c r="B45" s="23" t="s">
        <v>343</v>
      </c>
      <c r="C45" s="23"/>
      <c r="D45" s="559"/>
      <c r="E45" s="538"/>
      <c r="F45" s="62"/>
      <c r="G45" s="62"/>
      <c r="H45" s="538"/>
      <c r="J45" s="3" t="s">
        <v>170</v>
      </c>
    </row>
    <row r="46" spans="1:11" s="3" customFormat="1" ht="24.95" customHeight="1">
      <c r="A46" s="526"/>
      <c r="B46" s="23"/>
      <c r="C46" s="23"/>
      <c r="D46" s="559"/>
      <c r="E46" s="538"/>
      <c r="F46" s="62"/>
      <c r="G46" s="62"/>
      <c r="H46" s="538"/>
    </row>
    <row r="47" spans="1:11" ht="24.95" customHeight="1">
      <c r="A47" s="65" t="s">
        <v>349</v>
      </c>
      <c r="B47" s="538"/>
      <c r="C47" s="538"/>
      <c r="D47" s="538"/>
      <c r="E47" s="538"/>
      <c r="F47" s="538"/>
      <c r="H47" s="170"/>
      <c r="I47" s="170"/>
      <c r="J47" s="170" t="s">
        <v>378</v>
      </c>
    </row>
    <row r="48" spans="1:11" ht="24.95" customHeight="1">
      <c r="A48" s="519" t="s">
        <v>71</v>
      </c>
      <c r="B48" s="528" t="s">
        <v>390</v>
      </c>
      <c r="C48" s="541"/>
      <c r="D48" s="541"/>
      <c r="E48" s="528" t="s">
        <v>6</v>
      </c>
      <c r="F48" s="541"/>
      <c r="G48" s="541"/>
      <c r="H48" s="528" t="s">
        <v>395</v>
      </c>
      <c r="I48" s="541"/>
      <c r="J48" s="577"/>
    </row>
    <row r="49" spans="1:11" ht="24.95" customHeight="1">
      <c r="A49" s="520"/>
      <c r="B49" s="529" t="s">
        <v>144</v>
      </c>
      <c r="C49" s="542" t="s">
        <v>41</v>
      </c>
      <c r="D49" s="552" t="s">
        <v>39</v>
      </c>
      <c r="E49" s="529" t="s">
        <v>144</v>
      </c>
      <c r="F49" s="542" t="s">
        <v>41</v>
      </c>
      <c r="G49" s="552" t="s">
        <v>39</v>
      </c>
      <c r="H49" s="529" t="s">
        <v>144</v>
      </c>
      <c r="I49" s="542" t="s">
        <v>41</v>
      </c>
      <c r="J49" s="578" t="s">
        <v>39</v>
      </c>
    </row>
    <row r="50" spans="1:11" ht="24.95" customHeight="1">
      <c r="A50" s="521"/>
      <c r="B50" s="530"/>
      <c r="C50" s="549"/>
      <c r="D50" s="560"/>
      <c r="E50" s="530"/>
      <c r="F50" s="549"/>
      <c r="G50" s="560"/>
      <c r="H50" s="530"/>
      <c r="I50" s="549"/>
      <c r="J50" s="579"/>
      <c r="K50" s="592"/>
    </row>
    <row r="51" spans="1:11" ht="24.95" customHeight="1">
      <c r="A51" s="522" t="s">
        <v>156</v>
      </c>
      <c r="B51" s="531">
        <v>7475632</v>
      </c>
      <c r="C51" s="544">
        <f t="shared" ref="C51:C56" si="10">SUM(B51/27016)</f>
        <v>276.71128220313886</v>
      </c>
      <c r="D51" s="544">
        <f t="shared" ref="D51:D56" si="11">SUM(B51/55486)</f>
        <v>134.7300580326569</v>
      </c>
      <c r="E51" s="531">
        <v>7325627</v>
      </c>
      <c r="F51" s="531">
        <f>SUM(E51/27449)</f>
        <v>266.88138001384385</v>
      </c>
      <c r="G51" s="567">
        <f>SUM(E51/57579)</f>
        <v>127.22740929852898</v>
      </c>
      <c r="H51" s="531">
        <v>7345031</v>
      </c>
      <c r="I51" s="531">
        <f t="shared" ref="I51:I56" si="12">SUM(H51/26927)</f>
        <v>272.7756898280536</v>
      </c>
      <c r="J51" s="580">
        <f t="shared" ref="J51:J56" si="13">SUM(H51/53731)</f>
        <v>136.70006141705906</v>
      </c>
      <c r="K51" s="592"/>
    </row>
    <row r="52" spans="1:11" ht="24.95" customHeight="1">
      <c r="A52" s="523" t="s">
        <v>136</v>
      </c>
      <c r="B52" s="539">
        <v>3103175</v>
      </c>
      <c r="C52" s="545">
        <f t="shared" si="10"/>
        <v>114.86433965057743</v>
      </c>
      <c r="D52" s="545">
        <f t="shared" si="11"/>
        <v>55.927170817863967</v>
      </c>
      <c r="E52" s="532">
        <v>2887355</v>
      </c>
      <c r="F52" s="562">
        <f>SUM(E52/26959)</f>
        <v>107.10171000408027</v>
      </c>
      <c r="G52" s="568">
        <f>SUM(E52/54626)</f>
        <v>52.856789807051584</v>
      </c>
      <c r="H52" s="532">
        <v>2944253</v>
      </c>
      <c r="I52" s="562">
        <f t="shared" si="12"/>
        <v>109.34203587477253</v>
      </c>
      <c r="J52" s="581">
        <f t="shared" si="13"/>
        <v>54.796169808862665</v>
      </c>
      <c r="K52" s="592"/>
    </row>
    <row r="53" spans="1:11" ht="24.95" customHeight="1">
      <c r="A53" s="524" t="s">
        <v>148</v>
      </c>
      <c r="B53" s="533">
        <v>3442335</v>
      </c>
      <c r="C53" s="550">
        <f t="shared" si="10"/>
        <v>127.41838169973349</v>
      </c>
      <c r="D53" s="550">
        <f t="shared" si="11"/>
        <v>62.039703709043721</v>
      </c>
      <c r="E53" s="533">
        <v>3511435</v>
      </c>
      <c r="F53" s="564">
        <f>SUM(E53/26959)</f>
        <v>130.25093660744093</v>
      </c>
      <c r="G53" s="572">
        <f>SUM(E53/54626)</f>
        <v>64.2813861531139</v>
      </c>
      <c r="H53" s="533">
        <v>3481685</v>
      </c>
      <c r="I53" s="564">
        <f t="shared" si="12"/>
        <v>129.30088758495191</v>
      </c>
      <c r="J53" s="586">
        <f t="shared" si="13"/>
        <v>64.798440378924639</v>
      </c>
    </row>
    <row r="54" spans="1:11" ht="24.95" customHeight="1">
      <c r="A54" s="524" t="s">
        <v>133</v>
      </c>
      <c r="B54" s="533">
        <v>213818</v>
      </c>
      <c r="C54" s="550">
        <f t="shared" si="10"/>
        <v>7.914495114006515</v>
      </c>
      <c r="D54" s="550">
        <f t="shared" si="11"/>
        <v>3.853548642900912</v>
      </c>
      <c r="E54" s="533">
        <v>215487</v>
      </c>
      <c r="F54" s="564">
        <f>SUM(E54/26959)</f>
        <v>7.9931377276605211</v>
      </c>
      <c r="G54" s="572">
        <f>SUM(E54/54626)</f>
        <v>3.9447698897960679</v>
      </c>
      <c r="H54" s="533">
        <v>223201</v>
      </c>
      <c r="I54" s="564">
        <f t="shared" si="12"/>
        <v>8.2891150146692905</v>
      </c>
      <c r="J54" s="586">
        <f t="shared" si="13"/>
        <v>4.154045150844019</v>
      </c>
      <c r="K54" s="592"/>
    </row>
    <row r="55" spans="1:11" ht="24.95" customHeight="1">
      <c r="A55" s="524" t="s">
        <v>137</v>
      </c>
      <c r="B55" s="533">
        <v>378339</v>
      </c>
      <c r="C55" s="550">
        <f t="shared" si="10"/>
        <v>14.004256736748593</v>
      </c>
      <c r="D55" s="550">
        <f t="shared" si="11"/>
        <v>6.8186389359478063</v>
      </c>
      <c r="E55" s="533">
        <v>367275</v>
      </c>
      <c r="F55" s="564">
        <f>SUM(E55/26959)</f>
        <v>13.623465262064617</v>
      </c>
      <c r="G55" s="572">
        <f>SUM(E55/54626)</f>
        <v>6.7234467103577051</v>
      </c>
      <c r="H55" s="533">
        <v>356188</v>
      </c>
      <c r="I55" s="564">
        <f t="shared" si="12"/>
        <v>13.227912504177963</v>
      </c>
      <c r="J55" s="586">
        <f t="shared" si="13"/>
        <v>6.629096797007314</v>
      </c>
      <c r="K55" s="592"/>
    </row>
    <row r="56" spans="1:11" ht="24.95" customHeight="1">
      <c r="A56" s="524" t="s">
        <v>83</v>
      </c>
      <c r="B56" s="534">
        <v>985</v>
      </c>
      <c r="C56" s="550">
        <f t="shared" si="10"/>
        <v>3.645987562925674e-002</v>
      </c>
      <c r="D56" s="550">
        <f t="shared" si="11"/>
        <v>1.7752225786684929e-002</v>
      </c>
      <c r="E56" s="533">
        <v>1177</v>
      </c>
      <c r="F56" s="564">
        <f>SUM(E56/26959)</f>
        <v>4.3658889424681928e-002</v>
      </c>
      <c r="G56" s="572">
        <f>SUM(E56/54626)</f>
        <v>2.1546516310914216e-002</v>
      </c>
      <c r="H56" s="534">
        <v>897</v>
      </c>
      <c r="I56" s="564">
        <f t="shared" si="12"/>
        <v>3.331228878077766e-002</v>
      </c>
      <c r="J56" s="586">
        <f t="shared" si="13"/>
        <v>1.6694273324524018e-002</v>
      </c>
      <c r="K56" s="592"/>
    </row>
    <row r="57" spans="1:11" ht="24.95" customHeight="1">
      <c r="A57" s="524" t="s">
        <v>139</v>
      </c>
      <c r="B57" s="540" t="s">
        <v>65</v>
      </c>
      <c r="C57" s="551" t="s">
        <v>65</v>
      </c>
      <c r="D57" s="551" t="s">
        <v>65</v>
      </c>
      <c r="E57" s="540" t="s">
        <v>65</v>
      </c>
      <c r="F57" s="540" t="s">
        <v>65</v>
      </c>
      <c r="G57" s="540" t="s">
        <v>65</v>
      </c>
      <c r="H57" s="540" t="s">
        <v>65</v>
      </c>
      <c r="I57" s="540" t="s">
        <v>65</v>
      </c>
      <c r="J57" s="591" t="s">
        <v>65</v>
      </c>
      <c r="K57" s="592"/>
    </row>
    <row r="58" spans="1:11" ht="24.95" customHeight="1">
      <c r="A58" s="524" t="s">
        <v>140</v>
      </c>
      <c r="B58" s="533">
        <v>14657</v>
      </c>
      <c r="C58" s="550">
        <f>SUM(B58/27016)</f>
        <v>0.54253035238377256</v>
      </c>
      <c r="D58" s="550">
        <f>SUM(B58/55486)</f>
        <v>0.26415672421872183</v>
      </c>
      <c r="E58" s="533">
        <v>15575</v>
      </c>
      <c r="F58" s="564">
        <f>SUM(E58/26959)</f>
        <v>0.57772914425609256</v>
      </c>
      <c r="G58" s="572">
        <f>SUM(E58/54626)</f>
        <v>0.28512063852377989</v>
      </c>
      <c r="H58" s="533">
        <v>16191</v>
      </c>
      <c r="I58" s="564">
        <f>SUM(H58/26927)</f>
        <v>0.60129238310988975</v>
      </c>
      <c r="J58" s="586">
        <f>SUM(H58/53731)</f>
        <v>0.30133442519216097</v>
      </c>
      <c r="K58" s="592"/>
    </row>
    <row r="59" spans="1:11" ht="24.95" customHeight="1">
      <c r="A59" s="527" t="s">
        <v>142</v>
      </c>
      <c r="B59" s="536">
        <v>322323</v>
      </c>
      <c r="C59" s="547">
        <f>SUM(B59/27016)</f>
        <v>11.930818774059816</v>
      </c>
      <c r="D59" s="561">
        <f>SUM(B59/55486)</f>
        <v>5.809086976895073</v>
      </c>
      <c r="E59" s="536">
        <v>327323</v>
      </c>
      <c r="F59" s="566">
        <f>SUM(E59/26959)</f>
        <v>12.141511183649245</v>
      </c>
      <c r="G59" s="574">
        <f>SUM(E59/54626)</f>
        <v>5.9920733716545236</v>
      </c>
      <c r="H59" s="536">
        <v>322616</v>
      </c>
      <c r="I59" s="566">
        <f>SUM(H59/26927)</f>
        <v>11.981134177591265</v>
      </c>
      <c r="J59" s="590">
        <f>SUM(H59/53731)</f>
        <v>6.004280582903724</v>
      </c>
      <c r="K59" s="592"/>
    </row>
    <row r="60" spans="1:11" s="3" customFormat="1" ht="24.95" customHeight="1">
      <c r="A60" s="526" t="s">
        <v>108</v>
      </c>
      <c r="B60" s="23" t="s">
        <v>343</v>
      </c>
      <c r="C60" s="23"/>
      <c r="D60" s="559"/>
      <c r="E60" s="538"/>
      <c r="F60" s="62"/>
      <c r="G60" s="62"/>
      <c r="H60" s="538"/>
      <c r="J60" s="3" t="s">
        <v>170</v>
      </c>
    </row>
    <row r="61" spans="1:11" ht="24.75" customHeight="1"/>
    <row r="62" spans="1:11" ht="24.75" customHeight="1"/>
    <row r="63" spans="1:11" ht="24.75" customHeight="1"/>
    <row r="64" spans="1:11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</sheetData>
  <protectedRanges>
    <protectedRange sqref="H2 A1:G2 H1:J1 A17 A32 A47" name="範囲1_3"/>
    <protectedRange sqref="A18:J18 A3:J5 A6:A16" name="範囲1_3_2"/>
    <protectedRange sqref="B6:G14" name="範囲1_4"/>
    <protectedRange sqref="B15:J17" name="範囲1_5_2"/>
    <protectedRange sqref="H6:J14" name="範囲1_10_1"/>
    <protectedRange sqref="A21:G23 A24:A31 A33:A46 A48:A60" name="範囲1_3_1_1"/>
    <protectedRange sqref="G24:G31 F24:F44 G33:J35 F47:F56 G48:J56 B24:E50 F58:J59 B60:E60 B57 G36:G44 I36:J41 I43:J44 I42 B51:B56 E51:E56 B58:B59 E58:E59 E57:J57" name="範囲1_4_1_1"/>
    <protectedRange sqref="H36:H44 J42" name="範囲1_4_1_1_2"/>
    <protectedRange sqref="C51:D59" name="範囲1_4_1_1_1"/>
  </protectedRanges>
  <mergeCells count="60">
    <mergeCell ref="A1:J1"/>
    <mergeCell ref="H2:J2"/>
    <mergeCell ref="B3:D3"/>
    <mergeCell ref="E3:G3"/>
    <mergeCell ref="H3:J3"/>
    <mergeCell ref="I15:J15"/>
    <mergeCell ref="H17:J17"/>
    <mergeCell ref="B18:D18"/>
    <mergeCell ref="E18:G18"/>
    <mergeCell ref="H18:J18"/>
    <mergeCell ref="F30:G30"/>
    <mergeCell ref="I30:J30"/>
    <mergeCell ref="B33:D33"/>
    <mergeCell ref="E33:G33"/>
    <mergeCell ref="H33:J33"/>
    <mergeCell ref="F45:G45"/>
    <mergeCell ref="B48:D48"/>
    <mergeCell ref="E48:G48"/>
    <mergeCell ref="H48:J48"/>
    <mergeCell ref="F60:G60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18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A33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A48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58" fitToWidth="1" fitToHeight="1" orientation="portrait" usePrinterDefaults="1" r:id="rId1"/>
  <headerFooter alignWithMargins="0">
    <oddFooter xml:space="preserve">&amp;C&amp;"HGｺﾞｼｯｸM,ﾒﾃﾞｨｳﾑ"&amp;11
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55"/>
  <sheetViews>
    <sheetView zoomScaleSheetLayoutView="100" workbookViewId="0">
      <selection activeCell="T4" sqref="T4:V54"/>
    </sheetView>
  </sheetViews>
  <sheetFormatPr defaultRowHeight="20.100000000000001" customHeight="1"/>
  <cols>
    <col min="1" max="1" width="19.6640625" style="1" customWidth="1"/>
    <col min="2" max="22" width="11.83203125" style="1" customWidth="1"/>
    <col min="23" max="16384" width="9.33203125" style="1" customWidth="1"/>
  </cols>
  <sheetData>
    <row r="1" spans="1:22" s="2" customFormat="1" ht="20.100000000000001" customHeight="1">
      <c r="A1" s="64" t="s">
        <v>73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s="94" customFormat="1" ht="20.100000000000001" customHeight="1">
      <c r="A2" s="65" t="s">
        <v>211</v>
      </c>
      <c r="E2" s="113"/>
      <c r="F2" s="113"/>
      <c r="G2" s="113"/>
      <c r="K2" s="113"/>
      <c r="L2" s="113"/>
      <c r="M2" s="113"/>
      <c r="N2" s="113"/>
      <c r="O2" s="113"/>
      <c r="P2" s="113"/>
      <c r="Q2" s="113"/>
      <c r="R2" s="113"/>
      <c r="S2" s="113"/>
      <c r="T2" s="113" t="s">
        <v>366</v>
      </c>
      <c r="U2" s="113"/>
      <c r="V2" s="113"/>
    </row>
    <row r="3" spans="1:22" ht="20.100000000000001" customHeight="1">
      <c r="A3" s="66" t="s">
        <v>48</v>
      </c>
      <c r="B3" s="601" t="s">
        <v>321</v>
      </c>
      <c r="C3" s="606"/>
      <c r="D3" s="609"/>
      <c r="E3" s="601" t="s">
        <v>276</v>
      </c>
      <c r="F3" s="606"/>
      <c r="G3" s="609"/>
      <c r="H3" s="617" t="s">
        <v>331</v>
      </c>
      <c r="I3" s="617"/>
      <c r="J3" s="601"/>
      <c r="K3" s="617" t="s">
        <v>248</v>
      </c>
      <c r="L3" s="617"/>
      <c r="M3" s="601"/>
      <c r="N3" s="617" t="s">
        <v>390</v>
      </c>
      <c r="O3" s="617"/>
      <c r="P3" s="601"/>
      <c r="Q3" s="617" t="s">
        <v>6</v>
      </c>
      <c r="R3" s="617"/>
      <c r="S3" s="601"/>
      <c r="T3" s="617" t="s">
        <v>395</v>
      </c>
      <c r="U3" s="617"/>
      <c r="V3" s="619"/>
    </row>
    <row r="4" spans="1:22" ht="20.100000000000001" customHeight="1">
      <c r="A4" s="67"/>
      <c r="B4" s="78" t="s">
        <v>110</v>
      </c>
      <c r="C4" s="78" t="s">
        <v>131</v>
      </c>
      <c r="D4" s="89" t="s">
        <v>113</v>
      </c>
      <c r="E4" s="96" t="s">
        <v>110</v>
      </c>
      <c r="F4" s="96" t="s">
        <v>131</v>
      </c>
      <c r="G4" s="99" t="s">
        <v>113</v>
      </c>
      <c r="H4" s="96" t="s">
        <v>110</v>
      </c>
      <c r="I4" s="96" t="s">
        <v>131</v>
      </c>
      <c r="J4" s="99" t="s">
        <v>113</v>
      </c>
      <c r="K4" s="96" t="s">
        <v>110</v>
      </c>
      <c r="L4" s="96" t="s">
        <v>131</v>
      </c>
      <c r="M4" s="99" t="s">
        <v>113</v>
      </c>
      <c r="N4" s="96" t="s">
        <v>110</v>
      </c>
      <c r="O4" s="96" t="s">
        <v>131</v>
      </c>
      <c r="P4" s="99" t="s">
        <v>113</v>
      </c>
      <c r="Q4" s="96" t="s">
        <v>110</v>
      </c>
      <c r="R4" s="96" t="s">
        <v>131</v>
      </c>
      <c r="S4" s="99" t="s">
        <v>113</v>
      </c>
      <c r="T4" s="96" t="s">
        <v>110</v>
      </c>
      <c r="U4" s="96" t="s">
        <v>131</v>
      </c>
      <c r="V4" s="147" t="s">
        <v>113</v>
      </c>
    </row>
    <row r="5" spans="1:22" s="3" customFormat="1" ht="20.100000000000001" customHeight="1">
      <c r="A5" s="68" t="s">
        <v>38</v>
      </c>
      <c r="B5" s="602"/>
      <c r="C5" s="79"/>
      <c r="D5" s="610"/>
      <c r="E5" s="602"/>
      <c r="F5" s="79"/>
      <c r="G5" s="145"/>
      <c r="H5" s="602"/>
      <c r="I5" s="79"/>
      <c r="J5" s="145"/>
      <c r="K5" s="602"/>
      <c r="L5" s="79"/>
      <c r="M5" s="145"/>
      <c r="N5" s="602"/>
      <c r="O5" s="79"/>
      <c r="P5" s="145"/>
      <c r="Q5" s="602"/>
      <c r="R5" s="79"/>
      <c r="S5" s="145"/>
      <c r="T5" s="602"/>
      <c r="U5" s="79"/>
      <c r="V5" s="151"/>
    </row>
    <row r="6" spans="1:22" s="3" customFormat="1" ht="20.100000000000001" customHeight="1">
      <c r="A6" s="595" t="s">
        <v>69</v>
      </c>
      <c r="B6" s="190">
        <v>7626871</v>
      </c>
      <c r="C6" s="195">
        <v>7566826</v>
      </c>
      <c r="D6" s="611">
        <v>99.2</v>
      </c>
      <c r="E6" s="190">
        <v>8233388</v>
      </c>
      <c r="F6" s="195">
        <v>8174679</v>
      </c>
      <c r="G6" s="614">
        <v>99.3</v>
      </c>
      <c r="H6" s="190">
        <v>7940330</v>
      </c>
      <c r="I6" s="195">
        <v>7838875</v>
      </c>
      <c r="J6" s="614">
        <v>98.7</v>
      </c>
      <c r="K6" s="190">
        <v>7361425</v>
      </c>
      <c r="L6" s="195">
        <v>7304741</v>
      </c>
      <c r="M6" s="614">
        <v>99.229999626431024</v>
      </c>
      <c r="N6" s="190">
        <v>7542417</v>
      </c>
      <c r="O6" s="190">
        <v>7475632</v>
      </c>
      <c r="P6" s="614">
        <v>99.1</v>
      </c>
      <c r="Q6" s="190">
        <v>7381865</v>
      </c>
      <c r="R6" s="190">
        <v>7325627</v>
      </c>
      <c r="S6" s="614">
        <v>99.2</v>
      </c>
      <c r="T6" s="190">
        <v>7413960</v>
      </c>
      <c r="U6" s="190">
        <v>7345031</v>
      </c>
      <c r="V6" s="620">
        <v>99.1</v>
      </c>
    </row>
    <row r="7" spans="1:22" s="3" customFormat="1" ht="20.100000000000001" customHeight="1">
      <c r="A7" s="595" t="s">
        <v>15</v>
      </c>
      <c r="B7" s="190">
        <v>252938</v>
      </c>
      <c r="C7" s="195">
        <v>83151</v>
      </c>
      <c r="D7" s="611">
        <v>32.9</v>
      </c>
      <c r="E7" s="190">
        <v>194638</v>
      </c>
      <c r="F7" s="195">
        <v>55488</v>
      </c>
      <c r="G7" s="614">
        <v>28.5</v>
      </c>
      <c r="H7" s="190">
        <v>193885</v>
      </c>
      <c r="I7" s="195">
        <v>51320</v>
      </c>
      <c r="J7" s="614">
        <v>26.5</v>
      </c>
      <c r="K7" s="190">
        <v>216598</v>
      </c>
      <c r="L7" s="195">
        <v>80203</v>
      </c>
      <c r="M7" s="614">
        <v>37.03772121032992</v>
      </c>
      <c r="N7" s="190">
        <v>185828</v>
      </c>
      <c r="O7" s="190">
        <v>45092</v>
      </c>
      <c r="P7" s="614">
        <v>24.3</v>
      </c>
      <c r="Q7" s="190">
        <v>200646</v>
      </c>
      <c r="R7" s="190">
        <v>36977</v>
      </c>
      <c r="S7" s="614">
        <v>18.399999999999999</v>
      </c>
      <c r="T7" s="190">
        <v>214194</v>
      </c>
      <c r="U7" s="190">
        <v>42069</v>
      </c>
      <c r="V7" s="620">
        <v>19.600000000000001</v>
      </c>
    </row>
    <row r="8" spans="1:22" s="3" customFormat="1" ht="20.100000000000001" customHeight="1">
      <c r="A8" s="596"/>
      <c r="B8" s="603"/>
      <c r="C8" s="607"/>
      <c r="D8" s="612"/>
      <c r="E8" s="603"/>
      <c r="F8" s="607"/>
      <c r="G8" s="615"/>
      <c r="H8" s="603"/>
      <c r="I8" s="607"/>
      <c r="J8" s="615"/>
      <c r="K8" s="603"/>
      <c r="L8" s="607"/>
      <c r="M8" s="615"/>
      <c r="N8" s="603"/>
      <c r="O8" s="607"/>
      <c r="P8" s="615"/>
      <c r="Q8" s="603"/>
      <c r="R8" s="607"/>
      <c r="S8" s="615"/>
      <c r="T8" s="603"/>
      <c r="U8" s="607"/>
      <c r="V8" s="621"/>
    </row>
    <row r="9" spans="1:22" s="594" customFormat="1" ht="20.100000000000001" customHeight="1">
      <c r="A9" s="595"/>
      <c r="B9" s="190"/>
      <c r="C9" s="195"/>
      <c r="D9" s="611"/>
      <c r="E9" s="190"/>
      <c r="F9" s="195"/>
      <c r="G9" s="614"/>
      <c r="H9" s="190"/>
      <c r="I9" s="195"/>
      <c r="J9" s="614"/>
      <c r="K9" s="190"/>
      <c r="L9" s="195"/>
      <c r="M9" s="614"/>
      <c r="N9" s="190"/>
      <c r="O9" s="195"/>
      <c r="P9" s="614"/>
      <c r="Q9" s="190"/>
      <c r="R9" s="195"/>
      <c r="S9" s="614"/>
      <c r="T9" s="190"/>
      <c r="U9" s="195"/>
      <c r="V9" s="620"/>
    </row>
    <row r="10" spans="1:22" s="3" customFormat="1" ht="20.100000000000001" customHeight="1">
      <c r="A10" s="595" t="s">
        <v>136</v>
      </c>
      <c r="B10" s="190"/>
      <c r="C10" s="195"/>
      <c r="D10" s="611"/>
      <c r="E10" s="190"/>
      <c r="F10" s="195"/>
      <c r="G10" s="614"/>
      <c r="H10" s="190"/>
      <c r="I10" s="195"/>
      <c r="J10" s="614"/>
      <c r="K10" s="190"/>
      <c r="L10" s="195"/>
      <c r="M10" s="614"/>
      <c r="N10" s="190"/>
      <c r="O10" s="195"/>
      <c r="P10" s="614"/>
      <c r="Q10" s="190"/>
      <c r="R10" s="195"/>
      <c r="S10" s="614"/>
      <c r="T10" s="190"/>
      <c r="U10" s="195"/>
      <c r="V10" s="620"/>
    </row>
    <row r="11" spans="1:22" s="3" customFormat="1" ht="20.100000000000001" customHeight="1">
      <c r="A11" s="595" t="s">
        <v>0</v>
      </c>
      <c r="B11" s="190"/>
      <c r="C11" s="195"/>
      <c r="D11" s="611"/>
      <c r="E11" s="190"/>
      <c r="F11" s="195"/>
      <c r="G11" s="614"/>
      <c r="H11" s="190"/>
      <c r="I11" s="195"/>
      <c r="J11" s="614"/>
      <c r="K11" s="190"/>
      <c r="L11" s="195"/>
      <c r="M11" s="614"/>
      <c r="N11" s="190"/>
      <c r="O11" s="195"/>
      <c r="P11" s="614"/>
      <c r="Q11" s="190"/>
      <c r="R11" s="195"/>
      <c r="S11" s="614"/>
      <c r="T11" s="190"/>
      <c r="U11" s="195"/>
      <c r="V11" s="620"/>
    </row>
    <row r="12" spans="1:22" s="3" customFormat="1" ht="20.100000000000001" customHeight="1">
      <c r="A12" s="595" t="s">
        <v>87</v>
      </c>
      <c r="B12" s="190">
        <v>2644220</v>
      </c>
      <c r="C12" s="195">
        <v>2609447</v>
      </c>
      <c r="D12" s="611">
        <v>98.7</v>
      </c>
      <c r="E12" s="190">
        <v>2574322</v>
      </c>
      <c r="F12" s="195">
        <v>2543493</v>
      </c>
      <c r="G12" s="614">
        <v>98.8</v>
      </c>
      <c r="H12" s="190">
        <v>2606479</v>
      </c>
      <c r="I12" s="195">
        <v>2577023</v>
      </c>
      <c r="J12" s="614">
        <v>98.9</v>
      </c>
      <c r="K12" s="190">
        <v>2569789</v>
      </c>
      <c r="L12" s="195">
        <v>2543070</v>
      </c>
      <c r="M12" s="614">
        <v>98.96026483108146</v>
      </c>
      <c r="N12" s="190">
        <v>2489918</v>
      </c>
      <c r="O12" s="195">
        <v>2451444</v>
      </c>
      <c r="P12" s="614">
        <v>98.5</v>
      </c>
      <c r="Q12" s="190">
        <v>2460682</v>
      </c>
      <c r="R12" s="195">
        <v>2433485</v>
      </c>
      <c r="S12" s="614">
        <v>98.9</v>
      </c>
      <c r="T12" s="190">
        <v>2321356</v>
      </c>
      <c r="U12" s="195">
        <v>2284748</v>
      </c>
      <c r="V12" s="620">
        <v>98.4</v>
      </c>
    </row>
    <row r="13" spans="1:22" s="3" customFormat="1" ht="20.100000000000001" customHeight="1">
      <c r="A13" s="595" t="s">
        <v>59</v>
      </c>
      <c r="B13" s="190">
        <v>103070</v>
      </c>
      <c r="C13" s="195">
        <v>48450</v>
      </c>
      <c r="D13" s="611">
        <v>47</v>
      </c>
      <c r="E13" s="190">
        <v>80533</v>
      </c>
      <c r="F13" s="195">
        <v>28363</v>
      </c>
      <c r="G13" s="614">
        <v>35.200000000000003</v>
      </c>
      <c r="H13" s="190">
        <v>82724</v>
      </c>
      <c r="I13" s="195">
        <v>29067</v>
      </c>
      <c r="J13" s="614">
        <v>35.1</v>
      </c>
      <c r="K13" s="190">
        <v>80616</v>
      </c>
      <c r="L13" s="195">
        <v>22972</v>
      </c>
      <c r="M13" s="614">
        <v>28.495584003175551</v>
      </c>
      <c r="N13" s="190">
        <v>80520</v>
      </c>
      <c r="O13" s="195">
        <v>24219</v>
      </c>
      <c r="P13" s="614">
        <v>30.1</v>
      </c>
      <c r="Q13" s="190">
        <v>91379</v>
      </c>
      <c r="R13" s="195">
        <v>20773</v>
      </c>
      <c r="S13" s="614">
        <v>22.7</v>
      </c>
      <c r="T13" s="190">
        <v>95198</v>
      </c>
      <c r="U13" s="195">
        <v>21967</v>
      </c>
      <c r="V13" s="620">
        <v>23.1</v>
      </c>
    </row>
    <row r="14" spans="1:22" s="3" customFormat="1" ht="20.100000000000001" customHeight="1">
      <c r="A14" s="595" t="s">
        <v>106</v>
      </c>
      <c r="B14" s="195"/>
      <c r="C14" s="195"/>
      <c r="D14" s="195"/>
      <c r="E14" s="195"/>
      <c r="F14" s="195"/>
      <c r="G14" s="190"/>
      <c r="H14" s="195"/>
      <c r="I14" s="195"/>
      <c r="J14" s="190"/>
      <c r="K14" s="195"/>
      <c r="L14" s="195"/>
      <c r="M14" s="190"/>
      <c r="N14" s="195"/>
      <c r="O14" s="195"/>
      <c r="P14" s="190"/>
      <c r="Q14" s="195"/>
      <c r="R14" s="195"/>
      <c r="S14" s="190"/>
      <c r="T14" s="195"/>
      <c r="U14" s="195"/>
      <c r="V14" s="622"/>
    </row>
    <row r="15" spans="1:22" s="3" customFormat="1" ht="20.100000000000001" customHeight="1">
      <c r="A15" s="595" t="s">
        <v>87</v>
      </c>
      <c r="B15" s="190">
        <v>521247</v>
      </c>
      <c r="C15" s="195">
        <v>520140</v>
      </c>
      <c r="D15" s="611">
        <v>99.8</v>
      </c>
      <c r="E15" s="190">
        <v>1196849</v>
      </c>
      <c r="F15" s="195">
        <v>1195579</v>
      </c>
      <c r="G15" s="614">
        <v>99.9</v>
      </c>
      <c r="H15" s="190">
        <v>836583</v>
      </c>
      <c r="I15" s="195">
        <v>830244</v>
      </c>
      <c r="J15" s="614">
        <v>99.2</v>
      </c>
      <c r="K15" s="190">
        <v>463017</v>
      </c>
      <c r="L15" s="195">
        <v>461757</v>
      </c>
      <c r="M15" s="614">
        <v>99.727871762807837</v>
      </c>
      <c r="N15" s="190">
        <v>653129</v>
      </c>
      <c r="O15" s="195">
        <v>651732</v>
      </c>
      <c r="P15" s="614">
        <v>99.8</v>
      </c>
      <c r="Q15" s="190">
        <v>454791</v>
      </c>
      <c r="R15" s="195">
        <v>453870</v>
      </c>
      <c r="S15" s="614">
        <v>99.8</v>
      </c>
      <c r="T15" s="190">
        <v>656334</v>
      </c>
      <c r="U15" s="195">
        <v>659505</v>
      </c>
      <c r="V15" s="620">
        <v>100.5</v>
      </c>
    </row>
    <row r="16" spans="1:22" s="3" customFormat="1" ht="20.100000000000001" customHeight="1">
      <c r="A16" s="595" t="s">
        <v>59</v>
      </c>
      <c r="B16" s="190">
        <v>3193</v>
      </c>
      <c r="C16" s="195">
        <v>735</v>
      </c>
      <c r="D16" s="611">
        <v>23</v>
      </c>
      <c r="E16" s="190">
        <v>3276</v>
      </c>
      <c r="F16" s="195">
        <v>855</v>
      </c>
      <c r="G16" s="614">
        <v>26.1</v>
      </c>
      <c r="H16" s="190">
        <v>3691</v>
      </c>
      <c r="I16" s="195">
        <v>881</v>
      </c>
      <c r="J16" s="614">
        <v>23.9</v>
      </c>
      <c r="K16" s="190">
        <v>8245</v>
      </c>
      <c r="L16" s="195">
        <v>4779</v>
      </c>
      <c r="M16" s="614">
        <v>57.962401455427539</v>
      </c>
      <c r="N16" s="190">
        <v>4726</v>
      </c>
      <c r="O16" s="195">
        <v>581</v>
      </c>
      <c r="P16" s="614">
        <v>12.3</v>
      </c>
      <c r="Q16" s="190">
        <v>5085</v>
      </c>
      <c r="R16" s="195">
        <v>441</v>
      </c>
      <c r="S16" s="614">
        <v>8.6999999999999993</v>
      </c>
      <c r="T16" s="190">
        <v>5606</v>
      </c>
      <c r="U16" s="195">
        <v>668</v>
      </c>
      <c r="V16" s="620">
        <v>11.9</v>
      </c>
    </row>
    <row r="17" spans="1:22" s="3" customFormat="1" ht="20.100000000000001" customHeight="1">
      <c r="A17" s="596"/>
      <c r="B17" s="603"/>
      <c r="C17" s="607"/>
      <c r="D17" s="612"/>
      <c r="E17" s="603"/>
      <c r="F17" s="607"/>
      <c r="G17" s="615"/>
      <c r="H17" s="603"/>
      <c r="I17" s="607"/>
      <c r="J17" s="615"/>
      <c r="K17" s="603"/>
      <c r="L17" s="607"/>
      <c r="M17" s="615"/>
      <c r="N17" s="603"/>
      <c r="O17" s="607"/>
      <c r="P17" s="615"/>
      <c r="Q17" s="603"/>
      <c r="R17" s="607"/>
      <c r="S17" s="615"/>
      <c r="T17" s="603"/>
      <c r="U17" s="607"/>
      <c r="V17" s="621"/>
    </row>
    <row r="18" spans="1:22" s="3" customFormat="1" ht="20.100000000000001" customHeight="1">
      <c r="A18" s="595"/>
      <c r="B18" s="190"/>
      <c r="C18" s="195"/>
      <c r="D18" s="611"/>
      <c r="E18" s="190"/>
      <c r="F18" s="195"/>
      <c r="G18" s="614"/>
      <c r="H18" s="190"/>
      <c r="I18" s="195"/>
      <c r="J18" s="614"/>
      <c r="K18" s="190"/>
      <c r="L18" s="195"/>
      <c r="M18" s="614"/>
      <c r="N18" s="190"/>
      <c r="O18" s="195"/>
      <c r="P18" s="614"/>
      <c r="Q18" s="190"/>
      <c r="R18" s="195"/>
      <c r="S18" s="614"/>
      <c r="T18" s="190"/>
      <c r="U18" s="195"/>
      <c r="V18" s="620"/>
    </row>
    <row r="19" spans="1:22" s="3" customFormat="1" ht="20.100000000000001" customHeight="1">
      <c r="A19" s="595" t="s">
        <v>3</v>
      </c>
      <c r="B19" s="190"/>
      <c r="C19" s="195"/>
      <c r="D19" s="611"/>
      <c r="E19" s="190"/>
      <c r="F19" s="195"/>
      <c r="G19" s="614"/>
      <c r="H19" s="190"/>
      <c r="I19" s="195"/>
      <c r="J19" s="614"/>
      <c r="K19" s="190"/>
      <c r="L19" s="195"/>
      <c r="M19" s="614"/>
      <c r="N19" s="190"/>
      <c r="O19" s="195"/>
      <c r="P19" s="614"/>
      <c r="Q19" s="190"/>
      <c r="R19" s="195"/>
      <c r="S19" s="614"/>
      <c r="T19" s="190"/>
      <c r="U19" s="195"/>
      <c r="V19" s="620"/>
    </row>
    <row r="20" spans="1:22" s="3" customFormat="1" ht="20.100000000000001" customHeight="1">
      <c r="A20" s="597" t="s">
        <v>348</v>
      </c>
      <c r="B20" s="190"/>
      <c r="C20" s="195"/>
      <c r="D20" s="611"/>
      <c r="E20" s="190"/>
      <c r="F20" s="195"/>
      <c r="G20" s="614"/>
      <c r="H20" s="190"/>
      <c r="I20" s="195"/>
      <c r="J20" s="614"/>
      <c r="K20" s="190"/>
      <c r="L20" s="195"/>
      <c r="M20" s="614"/>
      <c r="N20" s="190"/>
      <c r="O20" s="195"/>
      <c r="P20" s="614"/>
      <c r="Q20" s="190"/>
      <c r="R20" s="195"/>
      <c r="S20" s="614"/>
      <c r="T20" s="190"/>
      <c r="U20" s="195"/>
      <c r="V20" s="620"/>
    </row>
    <row r="21" spans="1:22" s="3" customFormat="1" ht="20.100000000000001" customHeight="1">
      <c r="A21" s="595" t="s">
        <v>87</v>
      </c>
      <c r="B21" s="190">
        <v>3575709</v>
      </c>
      <c r="C21" s="195">
        <v>3556758</v>
      </c>
      <c r="D21" s="611">
        <v>99.5</v>
      </c>
      <c r="E21" s="190">
        <v>3558720</v>
      </c>
      <c r="F21" s="195">
        <v>3537783</v>
      </c>
      <c r="G21" s="614">
        <v>99.4</v>
      </c>
      <c r="H21" s="190">
        <v>3603936</v>
      </c>
      <c r="I21" s="195">
        <v>3547047</v>
      </c>
      <c r="J21" s="614">
        <v>98.4</v>
      </c>
      <c r="K21" s="190">
        <v>3424701</v>
      </c>
      <c r="L21" s="195">
        <v>3402319</v>
      </c>
      <c r="M21" s="614">
        <v>99.346483094436564</v>
      </c>
      <c r="N21" s="190">
        <v>3453959</v>
      </c>
      <c r="O21" s="195">
        <v>3432953</v>
      </c>
      <c r="P21" s="614">
        <v>99.4</v>
      </c>
      <c r="Q21" s="190">
        <v>3523930</v>
      </c>
      <c r="R21" s="195">
        <v>3502048</v>
      </c>
      <c r="S21" s="614">
        <v>99.4</v>
      </c>
      <c r="T21" s="190">
        <v>3501337</v>
      </c>
      <c r="U21" s="195">
        <v>3472438</v>
      </c>
      <c r="V21" s="620">
        <v>99.2</v>
      </c>
    </row>
    <row r="22" spans="1:22" s="3" customFormat="1" ht="20.100000000000001" customHeight="1">
      <c r="A22" s="595" t="s">
        <v>59</v>
      </c>
      <c r="B22" s="190">
        <v>124263</v>
      </c>
      <c r="C22" s="195">
        <v>27763</v>
      </c>
      <c r="D22" s="611">
        <v>22.3</v>
      </c>
      <c r="E22" s="190">
        <v>92458</v>
      </c>
      <c r="F22" s="195">
        <v>21233</v>
      </c>
      <c r="G22" s="614">
        <v>23</v>
      </c>
      <c r="H22" s="190">
        <v>89227</v>
      </c>
      <c r="I22" s="195">
        <v>17180</v>
      </c>
      <c r="J22" s="614">
        <v>19.3</v>
      </c>
      <c r="K22" s="190">
        <v>107595</v>
      </c>
      <c r="L22" s="195">
        <v>46343</v>
      </c>
      <c r="M22" s="614">
        <v>43.07170407546819</v>
      </c>
      <c r="N22" s="190">
        <v>81334</v>
      </c>
      <c r="O22" s="195">
        <v>16291</v>
      </c>
      <c r="P22" s="614">
        <v>20</v>
      </c>
      <c r="Q22" s="190">
        <v>83946</v>
      </c>
      <c r="R22" s="195">
        <v>12459</v>
      </c>
      <c r="S22" s="614">
        <v>14.8</v>
      </c>
      <c r="T22" s="190">
        <v>91365</v>
      </c>
      <c r="U22" s="195">
        <v>15545</v>
      </c>
      <c r="V22" s="620">
        <v>17</v>
      </c>
    </row>
    <row r="23" spans="1:22" s="3" customFormat="1" ht="20.100000000000001" customHeight="1">
      <c r="A23" s="597" t="s">
        <v>132</v>
      </c>
      <c r="B23" s="190">
        <v>9749</v>
      </c>
      <c r="C23" s="195">
        <v>9749</v>
      </c>
      <c r="D23" s="611">
        <v>100</v>
      </c>
      <c r="E23" s="190">
        <v>9987</v>
      </c>
      <c r="F23" s="195">
        <v>9987</v>
      </c>
      <c r="G23" s="614">
        <v>100</v>
      </c>
      <c r="H23" s="190">
        <v>10020</v>
      </c>
      <c r="I23" s="195">
        <v>10020</v>
      </c>
      <c r="J23" s="614">
        <v>100</v>
      </c>
      <c r="K23" s="190">
        <v>9671</v>
      </c>
      <c r="L23" s="195">
        <v>9671</v>
      </c>
      <c r="M23" s="614">
        <v>100</v>
      </c>
      <c r="N23" s="190">
        <v>9382</v>
      </c>
      <c r="O23" s="195">
        <v>9382</v>
      </c>
      <c r="P23" s="614">
        <v>100</v>
      </c>
      <c r="Q23" s="190">
        <v>9387</v>
      </c>
      <c r="R23" s="190">
        <v>9387</v>
      </c>
      <c r="S23" s="614">
        <v>100</v>
      </c>
      <c r="T23" s="190">
        <v>9247</v>
      </c>
      <c r="U23" s="190">
        <v>9247</v>
      </c>
      <c r="V23" s="620">
        <v>100</v>
      </c>
    </row>
    <row r="24" spans="1:22" s="3" customFormat="1" ht="20.100000000000001" customHeight="1">
      <c r="A24" s="598"/>
      <c r="B24" s="603"/>
      <c r="C24" s="607"/>
      <c r="D24" s="612"/>
      <c r="E24" s="603"/>
      <c r="F24" s="607"/>
      <c r="G24" s="615"/>
      <c r="H24" s="603"/>
      <c r="I24" s="607"/>
      <c r="J24" s="615"/>
      <c r="K24" s="603"/>
      <c r="L24" s="607"/>
      <c r="M24" s="615"/>
      <c r="N24" s="603"/>
      <c r="O24" s="607"/>
      <c r="P24" s="615"/>
      <c r="Q24" s="603"/>
      <c r="R24" s="607"/>
      <c r="S24" s="615"/>
      <c r="T24" s="603"/>
      <c r="U24" s="607"/>
      <c r="V24" s="621"/>
    </row>
    <row r="25" spans="1:22" s="3" customFormat="1" ht="20.100000000000001" customHeight="1">
      <c r="A25" s="597"/>
      <c r="B25" s="190"/>
      <c r="C25" s="195"/>
      <c r="D25" s="611"/>
      <c r="E25" s="190"/>
      <c r="F25" s="195"/>
      <c r="G25" s="614"/>
      <c r="H25" s="190"/>
      <c r="I25" s="195"/>
      <c r="J25" s="614"/>
      <c r="K25" s="190"/>
      <c r="L25" s="195"/>
      <c r="M25" s="614"/>
      <c r="N25" s="190"/>
      <c r="O25" s="195"/>
      <c r="P25" s="614"/>
      <c r="Q25" s="190"/>
      <c r="R25" s="195"/>
      <c r="S25" s="614"/>
      <c r="T25" s="190"/>
      <c r="U25" s="195"/>
      <c r="V25" s="620"/>
    </row>
    <row r="26" spans="1:22" s="3" customFormat="1" ht="20.100000000000001" customHeight="1">
      <c r="A26" s="595" t="s">
        <v>133</v>
      </c>
      <c r="B26" s="190"/>
      <c r="C26" s="195"/>
      <c r="D26" s="611"/>
      <c r="E26" s="190"/>
      <c r="F26" s="195"/>
      <c r="G26" s="614"/>
      <c r="H26" s="190"/>
      <c r="I26" s="195"/>
      <c r="J26" s="614"/>
      <c r="K26" s="190"/>
      <c r="L26" s="195"/>
      <c r="M26" s="614"/>
      <c r="N26" s="190"/>
      <c r="O26" s="195"/>
      <c r="P26" s="614"/>
      <c r="Q26" s="190"/>
      <c r="R26" s="195"/>
      <c r="S26" s="614"/>
      <c r="T26" s="190"/>
      <c r="U26" s="195"/>
      <c r="V26" s="620"/>
    </row>
    <row r="27" spans="1:22" s="3" customFormat="1" ht="20.100000000000001" customHeight="1">
      <c r="A27" s="595" t="s">
        <v>87</v>
      </c>
      <c r="B27" s="190">
        <v>189000</v>
      </c>
      <c r="C27" s="195">
        <v>185532</v>
      </c>
      <c r="D27" s="611">
        <v>98.2</v>
      </c>
      <c r="E27" s="190">
        <v>196416</v>
      </c>
      <c r="F27" s="195">
        <v>192682</v>
      </c>
      <c r="G27" s="614">
        <v>98.1</v>
      </c>
      <c r="H27" s="190">
        <v>204393</v>
      </c>
      <c r="I27" s="195">
        <v>200894</v>
      </c>
      <c r="J27" s="614">
        <v>98.3</v>
      </c>
      <c r="K27" s="190">
        <v>209444</v>
      </c>
      <c r="L27" s="195">
        <v>205204</v>
      </c>
      <c r="M27" s="614">
        <v>97.975592521151228</v>
      </c>
      <c r="N27" s="190">
        <v>217753</v>
      </c>
      <c r="O27" s="195">
        <v>213817</v>
      </c>
      <c r="P27" s="614">
        <v>98.2</v>
      </c>
      <c r="Q27" s="190">
        <v>219679</v>
      </c>
      <c r="R27" s="195">
        <v>215487</v>
      </c>
      <c r="S27" s="614">
        <v>98.1</v>
      </c>
      <c r="T27" s="190">
        <v>227109</v>
      </c>
      <c r="U27" s="195">
        <v>223201</v>
      </c>
      <c r="V27" s="620">
        <v>98.3</v>
      </c>
    </row>
    <row r="28" spans="1:22" s="3" customFormat="1" ht="20.100000000000001" customHeight="1">
      <c r="A28" s="595" t="s">
        <v>59</v>
      </c>
      <c r="B28" s="190">
        <v>10289</v>
      </c>
      <c r="C28" s="195">
        <v>3495</v>
      </c>
      <c r="D28" s="611">
        <v>34</v>
      </c>
      <c r="E28" s="190">
        <v>9473</v>
      </c>
      <c r="F28" s="195">
        <v>2994</v>
      </c>
      <c r="G28" s="614">
        <v>31.6</v>
      </c>
      <c r="H28" s="190">
        <v>9756</v>
      </c>
      <c r="I28" s="195">
        <v>2557</v>
      </c>
      <c r="J28" s="614">
        <v>26.2</v>
      </c>
      <c r="K28" s="190">
        <v>10044</v>
      </c>
      <c r="L28" s="195">
        <v>1783</v>
      </c>
      <c r="M28" s="614">
        <v>17.751891676622861</v>
      </c>
      <c r="N28" s="190">
        <v>11615</v>
      </c>
      <c r="O28" s="195">
        <v>2484</v>
      </c>
      <c r="P28" s="614">
        <v>21.4</v>
      </c>
      <c r="Q28" s="190">
        <v>12300</v>
      </c>
      <c r="R28" s="195">
        <v>2135</v>
      </c>
      <c r="S28" s="614">
        <v>17.399999999999999</v>
      </c>
      <c r="T28" s="190">
        <v>13401</v>
      </c>
      <c r="U28" s="195">
        <v>2432</v>
      </c>
      <c r="V28" s="620">
        <v>18.100000000000001</v>
      </c>
    </row>
    <row r="29" spans="1:22" s="3" customFormat="1" ht="20.100000000000001" customHeight="1">
      <c r="A29" s="596"/>
      <c r="B29" s="603"/>
      <c r="C29" s="607"/>
      <c r="D29" s="612"/>
      <c r="E29" s="603"/>
      <c r="F29" s="607"/>
      <c r="G29" s="615"/>
      <c r="H29" s="603"/>
      <c r="I29" s="607"/>
      <c r="J29" s="615"/>
      <c r="K29" s="603"/>
      <c r="L29" s="607"/>
      <c r="M29" s="615"/>
      <c r="N29" s="603"/>
      <c r="O29" s="607"/>
      <c r="P29" s="615"/>
      <c r="Q29" s="603"/>
      <c r="R29" s="607"/>
      <c r="S29" s="615"/>
      <c r="T29" s="603"/>
      <c r="U29" s="607"/>
      <c r="V29" s="621"/>
    </row>
    <row r="30" spans="1:22" s="3" customFormat="1" ht="20.100000000000001" customHeight="1">
      <c r="A30" s="595"/>
      <c r="B30" s="190"/>
      <c r="C30" s="195"/>
      <c r="D30" s="611"/>
      <c r="E30" s="190"/>
      <c r="F30" s="195"/>
      <c r="G30" s="614"/>
      <c r="H30" s="190"/>
      <c r="I30" s="195"/>
      <c r="J30" s="614"/>
      <c r="K30" s="190"/>
      <c r="L30" s="195"/>
      <c r="M30" s="614"/>
      <c r="N30" s="190"/>
      <c r="O30" s="195"/>
      <c r="P30" s="614"/>
      <c r="Q30" s="190"/>
      <c r="R30" s="195"/>
      <c r="S30" s="614"/>
      <c r="T30" s="190"/>
      <c r="U30" s="195"/>
      <c r="V30" s="620"/>
    </row>
    <row r="31" spans="1:22" s="3" customFormat="1" ht="20.100000000000001" customHeight="1">
      <c r="A31" s="595" t="s">
        <v>137</v>
      </c>
      <c r="B31" s="190"/>
      <c r="C31" s="195"/>
      <c r="D31" s="611"/>
      <c r="E31" s="190"/>
      <c r="F31" s="195"/>
      <c r="G31" s="614"/>
      <c r="H31" s="190"/>
      <c r="I31" s="195"/>
      <c r="J31" s="614"/>
      <c r="K31" s="190"/>
      <c r="L31" s="195"/>
      <c r="M31" s="614"/>
      <c r="N31" s="190"/>
      <c r="O31" s="195"/>
      <c r="P31" s="614"/>
      <c r="Q31" s="190"/>
      <c r="R31" s="195"/>
      <c r="S31" s="614"/>
      <c r="T31" s="190"/>
      <c r="U31" s="195"/>
      <c r="V31" s="620"/>
    </row>
    <row r="32" spans="1:22" s="3" customFormat="1" ht="20.100000000000001" customHeight="1">
      <c r="A32" s="595" t="s">
        <v>87</v>
      </c>
      <c r="B32" s="190">
        <v>338334</v>
      </c>
      <c r="C32" s="195">
        <v>338334</v>
      </c>
      <c r="D32" s="611">
        <v>100</v>
      </c>
      <c r="E32" s="190">
        <v>348212</v>
      </c>
      <c r="F32" s="195">
        <v>348212</v>
      </c>
      <c r="G32" s="614">
        <v>100</v>
      </c>
      <c r="H32" s="190">
        <v>339190</v>
      </c>
      <c r="I32" s="195">
        <v>339128</v>
      </c>
      <c r="J32" s="614">
        <v>99.9</v>
      </c>
      <c r="K32" s="190">
        <v>354827</v>
      </c>
      <c r="L32" s="195">
        <v>354827</v>
      </c>
      <c r="M32" s="614">
        <v>100</v>
      </c>
      <c r="N32" s="190">
        <v>378339</v>
      </c>
      <c r="O32" s="195">
        <v>378339</v>
      </c>
      <c r="P32" s="614">
        <v>100</v>
      </c>
      <c r="Q32" s="190">
        <v>367275</v>
      </c>
      <c r="R32" s="195">
        <v>367275</v>
      </c>
      <c r="S32" s="614">
        <v>100</v>
      </c>
      <c r="T32" s="190">
        <v>356188</v>
      </c>
      <c r="U32" s="195">
        <v>356188</v>
      </c>
      <c r="V32" s="620">
        <v>100</v>
      </c>
    </row>
    <row r="33" spans="1:22" s="3" customFormat="1" ht="20.100000000000001" customHeight="1">
      <c r="A33" s="595" t="s">
        <v>59</v>
      </c>
      <c r="B33" s="190">
        <v>0</v>
      </c>
      <c r="C33" s="195">
        <v>0</v>
      </c>
      <c r="D33" s="611">
        <v>0</v>
      </c>
      <c r="E33" s="190">
        <v>0</v>
      </c>
      <c r="F33" s="195">
        <v>0</v>
      </c>
      <c r="G33" s="614">
        <v>0</v>
      </c>
      <c r="H33" s="190">
        <v>0</v>
      </c>
      <c r="I33" s="195">
        <v>0</v>
      </c>
      <c r="J33" s="614">
        <v>0</v>
      </c>
      <c r="K33" s="190">
        <v>62</v>
      </c>
      <c r="L33" s="195">
        <v>3</v>
      </c>
      <c r="M33" s="614">
        <v>4.838709677419355</v>
      </c>
      <c r="N33" s="190">
        <v>59</v>
      </c>
      <c r="O33" s="195">
        <v>0</v>
      </c>
      <c r="P33" s="614">
        <v>0</v>
      </c>
      <c r="Q33" s="190">
        <v>59</v>
      </c>
      <c r="R33" s="195">
        <v>0</v>
      </c>
      <c r="S33" s="614">
        <v>0</v>
      </c>
      <c r="T33" s="190">
        <v>59</v>
      </c>
      <c r="U33" s="195">
        <v>0</v>
      </c>
      <c r="V33" s="620">
        <v>0</v>
      </c>
    </row>
    <row r="34" spans="1:22" s="3" customFormat="1" ht="20.100000000000001" customHeight="1">
      <c r="A34" s="596"/>
      <c r="B34" s="603"/>
      <c r="C34" s="607"/>
      <c r="D34" s="612"/>
      <c r="E34" s="603"/>
      <c r="F34" s="607"/>
      <c r="G34" s="615"/>
      <c r="H34" s="603"/>
      <c r="I34" s="607"/>
      <c r="J34" s="615"/>
      <c r="K34" s="603"/>
      <c r="L34" s="607"/>
      <c r="M34" s="615"/>
      <c r="N34" s="603"/>
      <c r="O34" s="607"/>
      <c r="P34" s="615"/>
      <c r="Q34" s="603"/>
      <c r="R34" s="607"/>
      <c r="S34" s="615"/>
      <c r="T34" s="603"/>
      <c r="U34" s="607"/>
      <c r="V34" s="621"/>
    </row>
    <row r="35" spans="1:22" s="3" customFormat="1" ht="20.100000000000001" customHeight="1">
      <c r="A35" s="595"/>
      <c r="B35" s="190"/>
      <c r="C35" s="195"/>
      <c r="D35" s="611"/>
      <c r="E35" s="190"/>
      <c r="F35" s="195"/>
      <c r="G35" s="145"/>
      <c r="H35" s="190"/>
      <c r="I35" s="195"/>
      <c r="J35" s="145"/>
      <c r="K35" s="190"/>
      <c r="L35" s="195"/>
      <c r="M35" s="145"/>
      <c r="N35" s="190"/>
      <c r="O35" s="195"/>
      <c r="P35" s="145"/>
      <c r="Q35" s="190"/>
      <c r="R35" s="195"/>
      <c r="S35" s="145"/>
      <c r="T35" s="190"/>
      <c r="U35" s="195"/>
      <c r="V35" s="151"/>
    </row>
    <row r="36" spans="1:22" s="3" customFormat="1" ht="20.100000000000001" customHeight="1">
      <c r="A36" s="595" t="s">
        <v>388</v>
      </c>
      <c r="B36" s="190"/>
      <c r="C36" s="195"/>
      <c r="D36" s="611"/>
      <c r="E36" s="190"/>
      <c r="F36" s="195"/>
      <c r="G36" s="614"/>
      <c r="H36" s="190"/>
      <c r="I36" s="195"/>
      <c r="J36" s="614"/>
      <c r="K36" s="190"/>
      <c r="L36" s="195"/>
      <c r="M36" s="614"/>
      <c r="N36" s="190"/>
      <c r="O36" s="195"/>
      <c r="P36" s="614"/>
      <c r="Q36" s="190"/>
      <c r="R36" s="195"/>
      <c r="S36" s="614"/>
      <c r="T36" s="190"/>
      <c r="U36" s="195"/>
      <c r="V36" s="620"/>
    </row>
    <row r="37" spans="1:22" s="3" customFormat="1" ht="20.100000000000001" customHeight="1">
      <c r="A37" s="595" t="s">
        <v>87</v>
      </c>
      <c r="B37" s="190">
        <v>707</v>
      </c>
      <c r="C37" s="195">
        <v>707</v>
      </c>
      <c r="D37" s="611">
        <v>100</v>
      </c>
      <c r="E37" s="190">
        <v>735</v>
      </c>
      <c r="F37" s="195">
        <v>735</v>
      </c>
      <c r="G37" s="614">
        <v>100</v>
      </c>
      <c r="H37" s="190">
        <v>625</v>
      </c>
      <c r="I37" s="195">
        <v>625</v>
      </c>
      <c r="J37" s="614">
        <v>100</v>
      </c>
      <c r="K37" s="190">
        <v>986</v>
      </c>
      <c r="L37" s="195">
        <v>986</v>
      </c>
      <c r="M37" s="614">
        <v>100</v>
      </c>
      <c r="N37" s="190">
        <v>985</v>
      </c>
      <c r="O37" s="195">
        <v>985</v>
      </c>
      <c r="P37" s="614">
        <v>100</v>
      </c>
      <c r="Q37" s="190">
        <v>1177</v>
      </c>
      <c r="R37" s="195">
        <v>1177</v>
      </c>
      <c r="S37" s="614">
        <v>100</v>
      </c>
      <c r="T37" s="190">
        <v>897</v>
      </c>
      <c r="U37" s="195">
        <v>897</v>
      </c>
      <c r="V37" s="620">
        <v>100</v>
      </c>
    </row>
    <row r="38" spans="1:22" s="3" customFormat="1" ht="20.100000000000001" customHeight="1">
      <c r="A38" s="595" t="s">
        <v>59</v>
      </c>
      <c r="B38" s="190">
        <v>0</v>
      </c>
      <c r="C38" s="195">
        <v>0</v>
      </c>
      <c r="D38" s="611">
        <v>0</v>
      </c>
      <c r="E38" s="190">
        <v>0</v>
      </c>
      <c r="F38" s="195">
        <v>0</v>
      </c>
      <c r="G38" s="614">
        <v>0</v>
      </c>
      <c r="H38" s="190">
        <v>0</v>
      </c>
      <c r="I38" s="195">
        <v>0</v>
      </c>
      <c r="J38" s="614">
        <v>0</v>
      </c>
      <c r="K38" s="190">
        <v>0</v>
      </c>
      <c r="L38" s="195">
        <v>0</v>
      </c>
      <c r="M38" s="614">
        <v>0</v>
      </c>
      <c r="N38" s="190"/>
      <c r="O38" s="195"/>
      <c r="P38" s="614"/>
      <c r="Q38" s="190"/>
      <c r="R38" s="195"/>
      <c r="S38" s="614"/>
      <c r="T38" s="190"/>
      <c r="U38" s="195"/>
      <c r="V38" s="620"/>
    </row>
    <row r="39" spans="1:22" s="3" customFormat="1" ht="20.100000000000001" customHeight="1">
      <c r="A39" s="596"/>
      <c r="B39" s="603"/>
      <c r="C39" s="607"/>
      <c r="D39" s="612"/>
      <c r="E39" s="603"/>
      <c r="F39" s="607"/>
      <c r="G39" s="615"/>
      <c r="H39" s="603"/>
      <c r="I39" s="607"/>
      <c r="J39" s="615"/>
      <c r="K39" s="603"/>
      <c r="L39" s="607"/>
      <c r="M39" s="615"/>
      <c r="N39" s="603"/>
      <c r="O39" s="607"/>
      <c r="P39" s="615"/>
      <c r="Q39" s="603"/>
      <c r="R39" s="607"/>
      <c r="S39" s="615"/>
      <c r="T39" s="603"/>
      <c r="U39" s="607"/>
      <c r="V39" s="621"/>
    </row>
    <row r="40" spans="1:22" s="3" customFormat="1" ht="20.100000000000001" customHeight="1">
      <c r="A40" s="595"/>
      <c r="B40" s="190"/>
      <c r="C40" s="195"/>
      <c r="D40" s="611"/>
      <c r="E40" s="190"/>
      <c r="F40" s="195"/>
      <c r="G40" s="614"/>
      <c r="H40" s="190"/>
      <c r="I40" s="195"/>
      <c r="J40" s="614"/>
      <c r="K40" s="190"/>
      <c r="L40" s="195"/>
      <c r="M40" s="614"/>
      <c r="N40" s="190"/>
      <c r="O40" s="195"/>
      <c r="P40" s="614"/>
      <c r="Q40" s="190"/>
      <c r="R40" s="195"/>
      <c r="S40" s="614"/>
      <c r="T40" s="190"/>
      <c r="U40" s="195"/>
      <c r="V40" s="620"/>
    </row>
    <row r="41" spans="1:22" s="3" customFormat="1" ht="20.100000000000001" customHeight="1">
      <c r="A41" s="595" t="s">
        <v>139</v>
      </c>
      <c r="B41" s="190"/>
      <c r="C41" s="195"/>
      <c r="D41" s="611"/>
      <c r="E41" s="190"/>
      <c r="F41" s="195"/>
      <c r="G41" s="614"/>
      <c r="H41" s="190"/>
      <c r="I41" s="195"/>
      <c r="J41" s="614"/>
      <c r="K41" s="190"/>
      <c r="L41" s="195"/>
      <c r="M41" s="614"/>
      <c r="N41" s="190"/>
      <c r="O41" s="195"/>
      <c r="P41" s="614"/>
      <c r="Q41" s="190"/>
      <c r="R41" s="195"/>
      <c r="S41" s="614"/>
      <c r="T41" s="190"/>
      <c r="U41" s="195"/>
      <c r="V41" s="620"/>
    </row>
    <row r="42" spans="1:22" s="3" customFormat="1" ht="20.100000000000001" customHeight="1">
      <c r="A42" s="595" t="s">
        <v>87</v>
      </c>
      <c r="B42" s="604" t="s">
        <v>81</v>
      </c>
      <c r="C42" s="608" t="s">
        <v>81</v>
      </c>
      <c r="D42" s="613" t="s">
        <v>81</v>
      </c>
      <c r="E42" s="604" t="s">
        <v>81</v>
      </c>
      <c r="F42" s="608" t="s">
        <v>81</v>
      </c>
      <c r="G42" s="613" t="s">
        <v>81</v>
      </c>
      <c r="H42" s="604" t="s">
        <v>81</v>
      </c>
      <c r="I42" s="608" t="s">
        <v>81</v>
      </c>
      <c r="J42" s="618" t="s">
        <v>81</v>
      </c>
      <c r="K42" s="604" t="s">
        <v>81</v>
      </c>
      <c r="L42" s="608" t="s">
        <v>81</v>
      </c>
      <c r="M42" s="618" t="s">
        <v>81</v>
      </c>
      <c r="N42" s="604" t="s">
        <v>81</v>
      </c>
      <c r="O42" s="608" t="s">
        <v>81</v>
      </c>
      <c r="P42" s="618" t="s">
        <v>81</v>
      </c>
      <c r="Q42" s="604" t="s">
        <v>81</v>
      </c>
      <c r="R42" s="608" t="s">
        <v>81</v>
      </c>
      <c r="S42" s="618" t="s">
        <v>81</v>
      </c>
      <c r="T42" s="604" t="s">
        <v>81</v>
      </c>
      <c r="U42" s="608" t="s">
        <v>81</v>
      </c>
      <c r="V42" s="623" t="s">
        <v>81</v>
      </c>
    </row>
    <row r="43" spans="1:22" s="3" customFormat="1" ht="20.100000000000001" customHeight="1">
      <c r="A43" s="595" t="s">
        <v>59</v>
      </c>
      <c r="B43" s="604" t="s">
        <v>81</v>
      </c>
      <c r="C43" s="608" t="s">
        <v>81</v>
      </c>
      <c r="D43" s="613" t="s">
        <v>81</v>
      </c>
      <c r="E43" s="604" t="s">
        <v>81</v>
      </c>
      <c r="F43" s="608" t="s">
        <v>81</v>
      </c>
      <c r="G43" s="613" t="s">
        <v>81</v>
      </c>
      <c r="H43" s="604" t="s">
        <v>81</v>
      </c>
      <c r="I43" s="608" t="s">
        <v>81</v>
      </c>
      <c r="J43" s="618" t="s">
        <v>81</v>
      </c>
      <c r="K43" s="604" t="s">
        <v>81</v>
      </c>
      <c r="L43" s="608" t="s">
        <v>81</v>
      </c>
      <c r="M43" s="618" t="s">
        <v>81</v>
      </c>
      <c r="N43" s="604" t="s">
        <v>81</v>
      </c>
      <c r="O43" s="608" t="s">
        <v>81</v>
      </c>
      <c r="P43" s="618" t="s">
        <v>81</v>
      </c>
      <c r="Q43" s="604" t="s">
        <v>81</v>
      </c>
      <c r="R43" s="608" t="s">
        <v>81</v>
      </c>
      <c r="S43" s="618" t="s">
        <v>81</v>
      </c>
      <c r="T43" s="604" t="s">
        <v>81</v>
      </c>
      <c r="U43" s="608" t="s">
        <v>81</v>
      </c>
      <c r="V43" s="623" t="s">
        <v>81</v>
      </c>
    </row>
    <row r="44" spans="1:22" s="3" customFormat="1" ht="20.100000000000001" customHeight="1">
      <c r="A44" s="596"/>
      <c r="B44" s="603"/>
      <c r="C44" s="607"/>
      <c r="D44" s="612"/>
      <c r="E44" s="603"/>
      <c r="F44" s="607"/>
      <c r="G44" s="615"/>
      <c r="H44" s="603"/>
      <c r="I44" s="607"/>
      <c r="J44" s="615"/>
      <c r="K44" s="603"/>
      <c r="L44" s="607"/>
      <c r="M44" s="615"/>
      <c r="N44" s="603"/>
      <c r="O44" s="607"/>
      <c r="P44" s="615"/>
      <c r="Q44" s="603"/>
      <c r="R44" s="607"/>
      <c r="S44" s="615"/>
      <c r="T44" s="603"/>
      <c r="U44" s="607"/>
      <c r="V44" s="621"/>
    </row>
    <row r="45" spans="1:22" s="3" customFormat="1" ht="20.100000000000001" customHeight="1">
      <c r="A45" s="595"/>
      <c r="B45" s="190"/>
      <c r="C45" s="195"/>
      <c r="D45" s="611"/>
      <c r="E45" s="190"/>
      <c r="F45" s="195"/>
      <c r="G45" s="614"/>
      <c r="H45" s="190"/>
      <c r="I45" s="195"/>
      <c r="J45" s="614"/>
      <c r="K45" s="190"/>
      <c r="L45" s="195"/>
      <c r="M45" s="614"/>
      <c r="N45" s="190"/>
      <c r="O45" s="195"/>
      <c r="P45" s="614"/>
      <c r="Q45" s="190"/>
      <c r="R45" s="195"/>
      <c r="S45" s="614"/>
      <c r="T45" s="190"/>
      <c r="U45" s="195"/>
      <c r="V45" s="620"/>
    </row>
    <row r="46" spans="1:22" s="3" customFormat="1" ht="20.100000000000001" customHeight="1">
      <c r="A46" s="595" t="s">
        <v>140</v>
      </c>
      <c r="B46" s="190"/>
      <c r="C46" s="195"/>
      <c r="D46" s="611"/>
      <c r="E46" s="190"/>
      <c r="F46" s="195"/>
      <c r="G46" s="614"/>
      <c r="H46" s="190"/>
      <c r="I46" s="195"/>
      <c r="J46" s="614"/>
      <c r="K46" s="190"/>
      <c r="L46" s="195"/>
      <c r="M46" s="614"/>
      <c r="N46" s="190"/>
      <c r="O46" s="195"/>
      <c r="P46" s="614"/>
      <c r="Q46" s="190"/>
      <c r="R46" s="195"/>
      <c r="S46" s="614"/>
      <c r="T46" s="190"/>
      <c r="U46" s="195"/>
      <c r="V46" s="620"/>
    </row>
    <row r="47" spans="1:22" s="3" customFormat="1" ht="20.100000000000001" customHeight="1">
      <c r="A47" s="595" t="s">
        <v>87</v>
      </c>
      <c r="B47" s="190">
        <v>18658</v>
      </c>
      <c r="C47" s="195">
        <v>18657</v>
      </c>
      <c r="D47" s="611">
        <v>100</v>
      </c>
      <c r="E47" s="190">
        <v>18811</v>
      </c>
      <c r="F47" s="195">
        <v>18811</v>
      </c>
      <c r="G47" s="614">
        <v>100</v>
      </c>
      <c r="H47" s="190">
        <v>9017</v>
      </c>
      <c r="I47" s="195">
        <v>9017</v>
      </c>
      <c r="J47" s="614">
        <v>100</v>
      </c>
      <c r="K47" s="190">
        <v>10227</v>
      </c>
      <c r="L47" s="195">
        <v>10227</v>
      </c>
      <c r="M47" s="614">
        <v>100</v>
      </c>
      <c r="N47" s="190">
        <v>14657</v>
      </c>
      <c r="O47" s="195">
        <v>14657</v>
      </c>
      <c r="P47" s="614">
        <v>100</v>
      </c>
      <c r="Q47" s="190">
        <v>15575</v>
      </c>
      <c r="R47" s="195">
        <v>15575</v>
      </c>
      <c r="S47" s="614">
        <v>100</v>
      </c>
      <c r="T47" s="190">
        <v>16191</v>
      </c>
      <c r="U47" s="195">
        <v>16191</v>
      </c>
      <c r="V47" s="620">
        <v>100</v>
      </c>
    </row>
    <row r="48" spans="1:22" s="3" customFormat="1" ht="20.100000000000001" customHeight="1">
      <c r="A48" s="595" t="s">
        <v>59</v>
      </c>
      <c r="B48" s="190">
        <v>0</v>
      </c>
      <c r="C48" s="195">
        <v>0</v>
      </c>
      <c r="D48" s="611">
        <v>0</v>
      </c>
      <c r="E48" s="190">
        <v>0</v>
      </c>
      <c r="F48" s="195">
        <v>0</v>
      </c>
      <c r="G48" s="614">
        <v>0</v>
      </c>
      <c r="H48" s="190">
        <v>0</v>
      </c>
      <c r="I48" s="195">
        <v>0</v>
      </c>
      <c r="J48" s="614">
        <v>0</v>
      </c>
      <c r="K48" s="190">
        <v>0</v>
      </c>
      <c r="L48" s="195">
        <v>0</v>
      </c>
      <c r="M48" s="614">
        <v>0</v>
      </c>
      <c r="N48" s="190">
        <v>0</v>
      </c>
      <c r="O48" s="195">
        <v>0</v>
      </c>
      <c r="P48" s="614">
        <v>0</v>
      </c>
      <c r="Q48" s="190">
        <v>0</v>
      </c>
      <c r="R48" s="195">
        <v>0</v>
      </c>
      <c r="S48" s="614">
        <v>0</v>
      </c>
      <c r="T48" s="190">
        <v>0</v>
      </c>
      <c r="U48" s="195">
        <v>0</v>
      </c>
      <c r="V48" s="620">
        <v>0</v>
      </c>
    </row>
    <row r="49" spans="1:22" s="3" customFormat="1" ht="20.100000000000001" customHeight="1">
      <c r="A49" s="596"/>
      <c r="B49" s="603"/>
      <c r="C49" s="607"/>
      <c r="D49" s="612"/>
      <c r="E49" s="603"/>
      <c r="F49" s="607"/>
      <c r="G49" s="615"/>
      <c r="H49" s="603"/>
      <c r="I49" s="607"/>
      <c r="J49" s="615"/>
      <c r="K49" s="603"/>
      <c r="L49" s="607"/>
      <c r="M49" s="615"/>
      <c r="N49" s="603"/>
      <c r="O49" s="607"/>
      <c r="P49" s="615"/>
      <c r="Q49" s="603"/>
      <c r="R49" s="607"/>
      <c r="S49" s="615"/>
      <c r="T49" s="603"/>
      <c r="U49" s="607"/>
      <c r="V49" s="621"/>
    </row>
    <row r="50" spans="1:22" s="3" customFormat="1" ht="20.100000000000001" customHeight="1">
      <c r="A50" s="595"/>
      <c r="B50" s="190"/>
      <c r="C50" s="195"/>
      <c r="D50" s="611"/>
      <c r="E50" s="190"/>
      <c r="F50" s="195"/>
      <c r="G50" s="145"/>
      <c r="H50" s="190"/>
      <c r="I50" s="195"/>
      <c r="J50" s="145"/>
      <c r="K50" s="190"/>
      <c r="L50" s="195"/>
      <c r="M50" s="145"/>
      <c r="N50" s="190"/>
      <c r="O50" s="195"/>
      <c r="P50" s="145"/>
      <c r="Q50" s="190"/>
      <c r="R50" s="195"/>
      <c r="S50" s="145"/>
      <c r="T50" s="190"/>
      <c r="U50" s="195"/>
      <c r="V50" s="151"/>
    </row>
    <row r="51" spans="1:22" s="3" customFormat="1" ht="20.100000000000001" customHeight="1">
      <c r="A51" s="595" t="s">
        <v>142</v>
      </c>
      <c r="B51" s="190"/>
      <c r="C51" s="195"/>
      <c r="D51" s="611"/>
      <c r="E51" s="190"/>
      <c r="F51" s="195"/>
      <c r="G51" s="614"/>
      <c r="H51" s="190"/>
      <c r="I51" s="195"/>
      <c r="J51" s="614"/>
      <c r="K51" s="190"/>
      <c r="L51" s="195"/>
      <c r="M51" s="614"/>
      <c r="N51" s="190"/>
      <c r="O51" s="195"/>
      <c r="P51" s="614"/>
      <c r="Q51" s="190"/>
      <c r="R51" s="195"/>
      <c r="S51" s="614"/>
      <c r="T51" s="190"/>
      <c r="U51" s="195"/>
      <c r="V51" s="620"/>
    </row>
    <row r="52" spans="1:22" s="3" customFormat="1" ht="20.100000000000001" customHeight="1">
      <c r="A52" s="595" t="s">
        <v>87</v>
      </c>
      <c r="B52" s="190">
        <v>329247</v>
      </c>
      <c r="C52" s="195">
        <v>327502</v>
      </c>
      <c r="D52" s="611">
        <v>99.5</v>
      </c>
      <c r="E52" s="190">
        <v>329335</v>
      </c>
      <c r="F52" s="195">
        <v>327398</v>
      </c>
      <c r="G52" s="614">
        <v>99.4</v>
      </c>
      <c r="H52" s="190">
        <v>330089</v>
      </c>
      <c r="I52" s="195">
        <v>324878</v>
      </c>
      <c r="J52" s="614">
        <v>98.4</v>
      </c>
      <c r="K52" s="190">
        <v>318763</v>
      </c>
      <c r="L52" s="195">
        <v>316680</v>
      </c>
      <c r="M52" s="614">
        <v>99.346536454983791</v>
      </c>
      <c r="N52" s="190">
        <v>324295</v>
      </c>
      <c r="O52" s="195">
        <v>322323</v>
      </c>
      <c r="P52" s="614">
        <v>99.4</v>
      </c>
      <c r="Q52" s="190">
        <v>329368</v>
      </c>
      <c r="R52" s="195">
        <v>327323</v>
      </c>
      <c r="S52" s="614">
        <v>99.4</v>
      </c>
      <c r="T52" s="190">
        <v>325301</v>
      </c>
      <c r="U52" s="195">
        <v>322616</v>
      </c>
      <c r="V52" s="620">
        <v>99.2</v>
      </c>
    </row>
    <row r="53" spans="1:22" s="3" customFormat="1" ht="20.100000000000001" customHeight="1">
      <c r="A53" s="595" t="s">
        <v>59</v>
      </c>
      <c r="B53" s="190">
        <v>12123</v>
      </c>
      <c r="C53" s="195">
        <v>2708</v>
      </c>
      <c r="D53" s="611">
        <v>22.3</v>
      </c>
      <c r="E53" s="190">
        <v>8898</v>
      </c>
      <c r="F53" s="195">
        <v>2043</v>
      </c>
      <c r="G53" s="614">
        <v>23</v>
      </c>
      <c r="H53" s="190">
        <v>8487</v>
      </c>
      <c r="I53" s="195">
        <v>1634</v>
      </c>
      <c r="J53" s="614">
        <v>19.3</v>
      </c>
      <c r="K53" s="190">
        <v>10036</v>
      </c>
      <c r="L53" s="195">
        <v>4323</v>
      </c>
      <c r="M53" s="614">
        <v>43.074930251096056</v>
      </c>
      <c r="N53" s="190">
        <v>7574</v>
      </c>
      <c r="O53" s="195">
        <v>1517</v>
      </c>
      <c r="P53" s="614">
        <v>20</v>
      </c>
      <c r="Q53" s="190">
        <v>7877</v>
      </c>
      <c r="R53" s="195">
        <v>1169</v>
      </c>
      <c r="S53" s="614">
        <v>14.8</v>
      </c>
      <c r="T53" s="190">
        <v>8565</v>
      </c>
      <c r="U53" s="195">
        <v>1457</v>
      </c>
      <c r="V53" s="620">
        <v>17</v>
      </c>
    </row>
    <row r="54" spans="1:22" s="3" customFormat="1" ht="20.100000000000001" customHeight="1">
      <c r="A54" s="599"/>
      <c r="B54" s="605"/>
      <c r="C54" s="605"/>
      <c r="D54" s="605"/>
      <c r="E54" s="605"/>
      <c r="F54" s="605"/>
      <c r="G54" s="616"/>
      <c r="H54" s="605"/>
      <c r="I54" s="605"/>
      <c r="J54" s="616"/>
      <c r="K54" s="605"/>
      <c r="L54" s="605"/>
      <c r="M54" s="616"/>
      <c r="N54" s="605"/>
      <c r="O54" s="605"/>
      <c r="P54" s="616"/>
      <c r="Q54" s="605"/>
      <c r="R54" s="605"/>
      <c r="S54" s="616"/>
      <c r="T54" s="605"/>
      <c r="U54" s="605"/>
      <c r="V54" s="624"/>
    </row>
    <row r="55" spans="1:22" s="3" customFormat="1" ht="20.100000000000001" customHeight="1">
      <c r="A55" s="600"/>
      <c r="E55" s="600"/>
      <c r="F55" s="112"/>
      <c r="G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 t="s">
        <v>75</v>
      </c>
      <c r="U55" s="112"/>
      <c r="V55" s="112"/>
    </row>
  </sheetData>
  <protectedRanges>
    <protectedRange sqref="E2:F2 A1:A2 K2:L2 N2:O2 Q2:R2" name="範囲1"/>
    <protectedRange sqref="K42:L43 B3:D4 B42:C44 H42:I43 E42:F43 A3:A53" name="範囲1_2"/>
    <protectedRange sqref="M42:M43 B5:D5 C6:D8 B9:D41 D42:D44 B45:D53 J42:J43 G42:G43" name="範囲1_1_1"/>
    <protectedRange sqref="K44:L44 E3:G5 F7:G8 G6 H44:I44 E9:G41 E44:G53 H3:V4" name="範囲1_3_1"/>
    <protectedRange sqref="L6:M8 M44 I6:J8 J44 H5:M5 H9:M41 H45:M53" name="範囲1_1_2_1"/>
    <protectedRange sqref="N42:O43 Q42:R43" name="範囲1_2_1"/>
    <protectedRange sqref="P42:P43 S42:V43" name="範囲1_1_1_1"/>
    <protectedRange sqref="N44:O44 Q44:R44" name="範囲1_3_1_1"/>
    <protectedRange sqref="P44 O8:P8 P6:P7 S44:V44 N5:V5 N9:V41 N45:V53 R8:V8 S6:V7" name="範囲1_1_2_1_1"/>
  </protectedRanges>
  <mergeCells count="19">
    <mergeCell ref="A1:V1"/>
    <mergeCell ref="E2:G2"/>
    <mergeCell ref="K2:M2"/>
    <mergeCell ref="N2:P2"/>
    <mergeCell ref="Q2:S2"/>
    <mergeCell ref="T2:V2"/>
    <mergeCell ref="B3:D3"/>
    <mergeCell ref="E3:G3"/>
    <mergeCell ref="H3:J3"/>
    <mergeCell ref="K3:M3"/>
    <mergeCell ref="N3:P3"/>
    <mergeCell ref="Q3:S3"/>
    <mergeCell ref="T3:V3"/>
    <mergeCell ref="F55:G55"/>
    <mergeCell ref="K55:M55"/>
    <mergeCell ref="N55:P55"/>
    <mergeCell ref="Q55:S55"/>
    <mergeCell ref="T55:V55"/>
    <mergeCell ref="A3:A4"/>
  </mergeCells>
  <phoneticPr fontId="2"/>
  <printOptions horizontalCentered="1"/>
  <pageMargins left="0.39370078740157477" right="0.39370078740157477" top="0.59055118110236215" bottom="0.59055118110236215" header="0.21999999999999997" footer="0.31496062992125984"/>
  <pageSetup paperSize="9" scale="56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89"/>
  <sheetViews>
    <sheetView zoomScaleSheetLayoutView="90" workbookViewId="0">
      <selection activeCell="H78" sqref="H78:M88"/>
    </sheetView>
  </sheetViews>
  <sheetFormatPr defaultRowHeight="11.25"/>
  <cols>
    <col min="1" max="1" width="14.33203125" style="465" customWidth="1"/>
    <col min="2" max="4" width="16.83203125" style="465" customWidth="1"/>
    <col min="5" max="5" width="17.83203125" style="465" customWidth="1"/>
    <col min="6" max="6" width="16.83203125" style="465" customWidth="1"/>
    <col min="7" max="7" width="17.83203125" style="465" customWidth="1"/>
    <col min="8" max="13" width="16.83203125" style="465" customWidth="1"/>
    <col min="14" max="16384" width="9.33203125" style="465" customWidth="1"/>
  </cols>
  <sheetData>
    <row r="1" spans="1:13" s="2" customFormat="1" ht="20.100000000000001" customHeight="1">
      <c r="A1" s="64" t="s">
        <v>381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2" customFormat="1" ht="20.100000000000001" customHeight="1">
      <c r="A2" s="5"/>
      <c r="B2" s="5"/>
      <c r="C2" s="5"/>
      <c r="D2" s="5"/>
      <c r="E2" s="5"/>
      <c r="F2" s="5"/>
      <c r="G2" s="5"/>
    </row>
    <row r="3" spans="1:13" s="2" customFormat="1" ht="20.100000000000001" customHeight="1">
      <c r="A3" s="65" t="s">
        <v>221</v>
      </c>
      <c r="B3" s="5"/>
      <c r="C3" s="5"/>
      <c r="D3" s="5"/>
      <c r="E3" s="5"/>
      <c r="F3" s="170"/>
      <c r="G3" s="170"/>
      <c r="L3" s="645" t="s">
        <v>86</v>
      </c>
      <c r="M3" s="645"/>
    </row>
    <row r="4" spans="1:13" s="2" customFormat="1" ht="20.100000000000001" customHeight="1">
      <c r="A4" s="66" t="s">
        <v>48</v>
      </c>
      <c r="B4" s="211" t="s">
        <v>359</v>
      </c>
      <c r="C4" s="211"/>
      <c r="D4" s="211"/>
      <c r="E4" s="211"/>
      <c r="F4" s="211"/>
      <c r="G4" s="263"/>
      <c r="H4" s="211" t="s">
        <v>272</v>
      </c>
      <c r="I4" s="211"/>
      <c r="J4" s="211"/>
      <c r="K4" s="211"/>
      <c r="L4" s="211"/>
      <c r="M4" s="330"/>
    </row>
    <row r="5" spans="1:13" s="2" customFormat="1" ht="20.100000000000001" customHeight="1">
      <c r="A5" s="625"/>
      <c r="B5" s="96" t="s">
        <v>21</v>
      </c>
      <c r="C5" s="78"/>
      <c r="D5" s="78"/>
      <c r="E5" s="96" t="s">
        <v>22</v>
      </c>
      <c r="F5" s="78"/>
      <c r="G5" s="89"/>
      <c r="H5" s="96" t="s">
        <v>21</v>
      </c>
      <c r="I5" s="78"/>
      <c r="J5" s="78"/>
      <c r="K5" s="96" t="s">
        <v>22</v>
      </c>
      <c r="L5" s="78"/>
      <c r="M5" s="115"/>
    </row>
    <row r="6" spans="1:13" s="2" customFormat="1" ht="20.100000000000001" customHeight="1">
      <c r="A6" s="626"/>
      <c r="B6" s="634" t="s">
        <v>32</v>
      </c>
      <c r="C6" s="642" t="s">
        <v>322</v>
      </c>
      <c r="D6" s="642" t="s">
        <v>358</v>
      </c>
      <c r="E6" s="634" t="s">
        <v>32</v>
      </c>
      <c r="F6" s="642" t="s">
        <v>322</v>
      </c>
      <c r="G6" s="646" t="s">
        <v>358</v>
      </c>
      <c r="H6" s="652" t="s">
        <v>32</v>
      </c>
      <c r="I6" s="379" t="s">
        <v>322</v>
      </c>
      <c r="J6" s="379" t="s">
        <v>358</v>
      </c>
      <c r="K6" s="652" t="s">
        <v>32</v>
      </c>
      <c r="L6" s="379" t="s">
        <v>322</v>
      </c>
      <c r="M6" s="654" t="s">
        <v>358</v>
      </c>
    </row>
    <row r="7" spans="1:13" s="2" customFormat="1" ht="20.100000000000001" customHeight="1">
      <c r="A7" s="68" t="s">
        <v>328</v>
      </c>
      <c r="B7" s="635">
        <f t="shared" ref="B7:M7" si="0">SUM(B8:B15)</f>
        <v>40817005</v>
      </c>
      <c r="C7" s="635">
        <f t="shared" si="0"/>
        <v>3226157</v>
      </c>
      <c r="D7" s="635">
        <f t="shared" si="0"/>
        <v>37590848</v>
      </c>
      <c r="E7" s="635">
        <f t="shared" si="0"/>
        <v>224494644</v>
      </c>
      <c r="F7" s="635">
        <f t="shared" si="0"/>
        <v>2071099</v>
      </c>
      <c r="G7" s="647">
        <f t="shared" si="0"/>
        <v>222423545</v>
      </c>
      <c r="H7" s="79">
        <f t="shared" si="0"/>
        <v>40824213</v>
      </c>
      <c r="I7" s="79">
        <f t="shared" si="0"/>
        <v>3189446</v>
      </c>
      <c r="J7" s="79">
        <f t="shared" si="0"/>
        <v>37634767</v>
      </c>
      <c r="K7" s="79">
        <f t="shared" si="0"/>
        <v>220554698</v>
      </c>
      <c r="L7" s="79">
        <f t="shared" si="0"/>
        <v>2029869</v>
      </c>
      <c r="M7" s="655">
        <f t="shared" si="0"/>
        <v>218524829</v>
      </c>
    </row>
    <row r="8" spans="1:13" s="2" customFormat="1" ht="20.100000000000001" customHeight="1">
      <c r="A8" s="627" t="s">
        <v>45</v>
      </c>
      <c r="B8" s="635">
        <v>8859801</v>
      </c>
      <c r="C8" s="635">
        <v>508912</v>
      </c>
      <c r="D8" s="635">
        <v>8350889</v>
      </c>
      <c r="E8" s="635">
        <v>10104553</v>
      </c>
      <c r="F8" s="635">
        <v>65770</v>
      </c>
      <c r="G8" s="648">
        <v>10038783</v>
      </c>
      <c r="H8" s="79">
        <v>8836908</v>
      </c>
      <c r="I8" s="79">
        <v>493748</v>
      </c>
      <c r="J8" s="79">
        <v>8343160</v>
      </c>
      <c r="K8" s="79">
        <v>9710115</v>
      </c>
      <c r="L8" s="79">
        <v>64188</v>
      </c>
      <c r="M8" s="656">
        <v>9645927</v>
      </c>
    </row>
    <row r="9" spans="1:13" s="2" customFormat="1" ht="20.100000000000001" customHeight="1">
      <c r="A9" s="132" t="s">
        <v>115</v>
      </c>
      <c r="B9" s="636">
        <v>3133228</v>
      </c>
      <c r="C9" s="636">
        <v>336698</v>
      </c>
      <c r="D9" s="636">
        <v>2796530</v>
      </c>
      <c r="E9" s="636">
        <v>6311246</v>
      </c>
      <c r="F9" s="636">
        <v>67620</v>
      </c>
      <c r="G9" s="649">
        <v>6243626</v>
      </c>
      <c r="H9" s="80">
        <v>3125517</v>
      </c>
      <c r="I9" s="80">
        <v>328287</v>
      </c>
      <c r="J9" s="80">
        <v>2797230</v>
      </c>
      <c r="K9" s="80">
        <v>6074993</v>
      </c>
      <c r="L9" s="80">
        <v>64881</v>
      </c>
      <c r="M9" s="657">
        <v>6010112</v>
      </c>
    </row>
    <row r="10" spans="1:13" s="2" customFormat="1" ht="20.100000000000001" customHeight="1">
      <c r="A10" s="132" t="s">
        <v>10</v>
      </c>
      <c r="B10" s="636">
        <v>10234764</v>
      </c>
      <c r="C10" s="636">
        <v>161485</v>
      </c>
      <c r="D10" s="636">
        <v>10073279</v>
      </c>
      <c r="E10" s="636">
        <v>188950049</v>
      </c>
      <c r="F10" s="636">
        <v>1831351</v>
      </c>
      <c r="G10" s="649">
        <v>187118698</v>
      </c>
      <c r="H10" s="80">
        <v>10264221</v>
      </c>
      <c r="I10" s="80">
        <v>161550</v>
      </c>
      <c r="J10" s="80">
        <v>10102671</v>
      </c>
      <c r="K10" s="80">
        <v>185715139</v>
      </c>
      <c r="L10" s="80">
        <v>1793931</v>
      </c>
      <c r="M10" s="657">
        <v>183921208</v>
      </c>
    </row>
    <row r="11" spans="1:13" s="2" customFormat="1" ht="20.100000000000001" customHeight="1">
      <c r="A11" s="132" t="s">
        <v>116</v>
      </c>
      <c r="B11" s="637">
        <v>0</v>
      </c>
      <c r="C11" s="643">
        <v>0</v>
      </c>
      <c r="D11" s="637">
        <v>0</v>
      </c>
      <c r="E11" s="636">
        <v>0</v>
      </c>
      <c r="F11" s="643">
        <v>0</v>
      </c>
      <c r="G11" s="649">
        <v>0</v>
      </c>
      <c r="H11" s="637">
        <v>0</v>
      </c>
      <c r="I11" s="643">
        <v>0</v>
      </c>
      <c r="J11" s="637">
        <v>0</v>
      </c>
      <c r="K11" s="636">
        <v>0</v>
      </c>
      <c r="L11" s="643">
        <v>0</v>
      </c>
      <c r="M11" s="658">
        <v>0</v>
      </c>
    </row>
    <row r="12" spans="1:13" s="2" customFormat="1" ht="20.100000000000001" customHeight="1">
      <c r="A12" s="132" t="s">
        <v>62</v>
      </c>
      <c r="B12" s="636">
        <v>125097</v>
      </c>
      <c r="C12" s="636">
        <v>1476</v>
      </c>
      <c r="D12" s="636">
        <v>123621</v>
      </c>
      <c r="E12" s="636">
        <v>24931</v>
      </c>
      <c r="F12" s="636">
        <v>43</v>
      </c>
      <c r="G12" s="649">
        <v>24888</v>
      </c>
      <c r="H12" s="80">
        <v>96243</v>
      </c>
      <c r="I12" s="80">
        <v>67</v>
      </c>
      <c r="J12" s="80">
        <v>96176</v>
      </c>
      <c r="K12" s="80">
        <v>24461</v>
      </c>
      <c r="L12" s="80">
        <v>23</v>
      </c>
      <c r="M12" s="657">
        <v>24438</v>
      </c>
    </row>
    <row r="13" spans="1:13" s="2" customFormat="1" ht="20.100000000000001" customHeight="1">
      <c r="A13" s="132" t="s">
        <v>119</v>
      </c>
      <c r="B13" s="636">
        <v>13274880</v>
      </c>
      <c r="C13" s="636">
        <v>1973429</v>
      </c>
      <c r="D13" s="636">
        <v>11301451</v>
      </c>
      <c r="E13" s="636">
        <v>393307</v>
      </c>
      <c r="F13" s="636">
        <v>52166</v>
      </c>
      <c r="G13" s="649">
        <v>341141</v>
      </c>
      <c r="H13" s="80">
        <v>13356164</v>
      </c>
      <c r="I13" s="80">
        <v>1964835</v>
      </c>
      <c r="J13" s="80">
        <v>11391329</v>
      </c>
      <c r="K13" s="80">
        <v>394130</v>
      </c>
      <c r="L13" s="80">
        <v>52272</v>
      </c>
      <c r="M13" s="657">
        <v>341858</v>
      </c>
    </row>
    <row r="14" spans="1:13" s="2" customFormat="1" ht="20.100000000000001" customHeight="1">
      <c r="A14" s="132" t="s">
        <v>67</v>
      </c>
      <c r="B14" s="636">
        <v>631153</v>
      </c>
      <c r="C14" s="636">
        <v>166167</v>
      </c>
      <c r="D14" s="636">
        <v>464986</v>
      </c>
      <c r="E14" s="636">
        <v>20787</v>
      </c>
      <c r="F14" s="636">
        <v>5282</v>
      </c>
      <c r="G14" s="649">
        <v>15505</v>
      </c>
      <c r="H14" s="80">
        <v>624761</v>
      </c>
      <c r="I14" s="80">
        <v>163308</v>
      </c>
      <c r="J14" s="80">
        <v>461453</v>
      </c>
      <c r="K14" s="80">
        <v>20316</v>
      </c>
      <c r="L14" s="80">
        <v>5041</v>
      </c>
      <c r="M14" s="657">
        <v>15275</v>
      </c>
    </row>
    <row r="15" spans="1:13" s="2" customFormat="1" ht="20.100000000000001" customHeight="1">
      <c r="A15" s="628" t="s">
        <v>11</v>
      </c>
      <c r="B15" s="638">
        <v>4558082</v>
      </c>
      <c r="C15" s="638">
        <v>77990</v>
      </c>
      <c r="D15" s="638">
        <v>4480092</v>
      </c>
      <c r="E15" s="638">
        <v>18689771</v>
      </c>
      <c r="F15" s="638">
        <v>48867</v>
      </c>
      <c r="G15" s="650">
        <v>18640904</v>
      </c>
      <c r="H15" s="81">
        <v>4520399</v>
      </c>
      <c r="I15" s="81">
        <v>77651</v>
      </c>
      <c r="J15" s="81">
        <v>4442748</v>
      </c>
      <c r="K15" s="81">
        <v>18615544</v>
      </c>
      <c r="L15" s="81">
        <v>49533</v>
      </c>
      <c r="M15" s="659">
        <v>18566011</v>
      </c>
    </row>
    <row r="16" spans="1:13" s="2" customFormat="1" ht="20.100000000000001" customHeight="1">
      <c r="A16" s="629"/>
      <c r="B16" s="639"/>
      <c r="C16" s="639"/>
      <c r="D16" s="639"/>
      <c r="E16" s="639"/>
      <c r="F16" s="639"/>
      <c r="G16" s="639"/>
      <c r="H16" s="653"/>
      <c r="I16" s="653"/>
      <c r="J16" s="653"/>
      <c r="K16" s="653"/>
      <c r="L16" s="653"/>
      <c r="M16" s="653"/>
    </row>
    <row r="17" spans="1:13" s="2" customFormat="1" ht="20.100000000000001" customHeight="1">
      <c r="A17" s="5"/>
      <c r="B17" s="5"/>
      <c r="C17" s="5"/>
      <c r="D17" s="5"/>
      <c r="E17" s="5"/>
      <c r="F17" s="5"/>
      <c r="G17" s="5"/>
    </row>
    <row r="18" spans="1:13" s="2" customFormat="1" ht="20.100000000000001" customHeight="1">
      <c r="A18" s="66" t="s">
        <v>48</v>
      </c>
      <c r="B18" s="211" t="s">
        <v>238</v>
      </c>
      <c r="C18" s="211"/>
      <c r="D18" s="211"/>
      <c r="E18" s="211"/>
      <c r="F18" s="211"/>
      <c r="G18" s="263"/>
      <c r="H18" s="211" t="s">
        <v>185</v>
      </c>
      <c r="I18" s="211"/>
      <c r="J18" s="211"/>
      <c r="K18" s="211"/>
      <c r="L18" s="211"/>
      <c r="M18" s="330"/>
    </row>
    <row r="19" spans="1:13" s="2" customFormat="1" ht="20.100000000000001" customHeight="1">
      <c r="A19" s="625"/>
      <c r="B19" s="96" t="s">
        <v>21</v>
      </c>
      <c r="C19" s="78"/>
      <c r="D19" s="78"/>
      <c r="E19" s="96" t="s">
        <v>22</v>
      </c>
      <c r="F19" s="78"/>
      <c r="G19" s="89"/>
      <c r="H19" s="96" t="s">
        <v>21</v>
      </c>
      <c r="I19" s="78"/>
      <c r="J19" s="78"/>
      <c r="K19" s="96" t="s">
        <v>22</v>
      </c>
      <c r="L19" s="78"/>
      <c r="M19" s="115"/>
    </row>
    <row r="20" spans="1:13" s="2" customFormat="1" ht="20.100000000000001" customHeight="1">
      <c r="A20" s="67"/>
      <c r="B20" s="634" t="s">
        <v>32</v>
      </c>
      <c r="C20" s="642" t="s">
        <v>322</v>
      </c>
      <c r="D20" s="642" t="s">
        <v>358</v>
      </c>
      <c r="E20" s="634" t="s">
        <v>32</v>
      </c>
      <c r="F20" s="642" t="s">
        <v>322</v>
      </c>
      <c r="G20" s="646" t="s">
        <v>358</v>
      </c>
      <c r="H20" s="652" t="s">
        <v>32</v>
      </c>
      <c r="I20" s="379" t="s">
        <v>322</v>
      </c>
      <c r="J20" s="379" t="s">
        <v>358</v>
      </c>
      <c r="K20" s="652" t="s">
        <v>32</v>
      </c>
      <c r="L20" s="379" t="s">
        <v>322</v>
      </c>
      <c r="M20" s="654" t="s">
        <v>358</v>
      </c>
    </row>
    <row r="21" spans="1:13" s="2" customFormat="1" ht="20.100000000000001" customHeight="1">
      <c r="A21" s="630" t="s">
        <v>328</v>
      </c>
      <c r="B21" s="635">
        <f t="shared" ref="B21:M21" si="1">SUM(B22:B29)</f>
        <v>40865017</v>
      </c>
      <c r="C21" s="635">
        <f t="shared" si="1"/>
        <v>3194329</v>
      </c>
      <c r="D21" s="635">
        <f t="shared" si="1"/>
        <v>37565075</v>
      </c>
      <c r="E21" s="635">
        <f t="shared" si="1"/>
        <v>215370987</v>
      </c>
      <c r="F21" s="635">
        <f t="shared" si="1"/>
        <v>2059731</v>
      </c>
      <c r="G21" s="647">
        <f t="shared" si="1"/>
        <v>213311256</v>
      </c>
      <c r="H21" s="79">
        <f t="shared" si="1"/>
        <v>40882045</v>
      </c>
      <c r="I21" s="79">
        <f t="shared" si="1"/>
        <v>3189049</v>
      </c>
      <c r="J21" s="79">
        <f t="shared" si="1"/>
        <v>37692996</v>
      </c>
      <c r="K21" s="79">
        <f t="shared" si="1"/>
        <v>212432084</v>
      </c>
      <c r="L21" s="79">
        <f t="shared" si="1"/>
        <v>2077524</v>
      </c>
      <c r="M21" s="655">
        <f t="shared" si="1"/>
        <v>210354560</v>
      </c>
    </row>
    <row r="22" spans="1:13" s="2" customFormat="1" ht="20.100000000000001" customHeight="1">
      <c r="A22" s="631" t="s">
        <v>45</v>
      </c>
      <c r="B22" s="635">
        <v>8817809</v>
      </c>
      <c r="C22" s="635">
        <v>492756</v>
      </c>
      <c r="D22" s="635">
        <v>8325053</v>
      </c>
      <c r="E22" s="635">
        <v>9017433</v>
      </c>
      <c r="F22" s="635">
        <v>63395</v>
      </c>
      <c r="G22" s="648">
        <v>8954038</v>
      </c>
      <c r="H22" s="79">
        <v>8793104</v>
      </c>
      <c r="I22" s="79">
        <v>483105</v>
      </c>
      <c r="J22" s="79">
        <v>8309999</v>
      </c>
      <c r="K22" s="79">
        <v>8616898</v>
      </c>
      <c r="L22" s="79">
        <v>63328</v>
      </c>
      <c r="M22" s="656">
        <v>8553570</v>
      </c>
    </row>
    <row r="23" spans="1:13" s="2" customFormat="1" ht="20.100000000000001" customHeight="1">
      <c r="A23" s="181" t="s">
        <v>115</v>
      </c>
      <c r="B23" s="636">
        <v>3117786</v>
      </c>
      <c r="C23" s="636">
        <v>332293</v>
      </c>
      <c r="D23" s="636">
        <v>2785493</v>
      </c>
      <c r="E23" s="636">
        <v>5777023</v>
      </c>
      <c r="F23" s="636">
        <v>59162</v>
      </c>
      <c r="G23" s="649">
        <v>5717861</v>
      </c>
      <c r="H23" s="80">
        <v>3110685</v>
      </c>
      <c r="I23" s="80">
        <v>328152</v>
      </c>
      <c r="J23" s="80">
        <v>2782533</v>
      </c>
      <c r="K23" s="80">
        <v>5581965</v>
      </c>
      <c r="L23" s="80">
        <v>54812</v>
      </c>
      <c r="M23" s="657">
        <v>5527153</v>
      </c>
    </row>
    <row r="24" spans="1:13" s="2" customFormat="1" ht="20.100000000000001" customHeight="1">
      <c r="A24" s="181" t="s">
        <v>10</v>
      </c>
      <c r="B24" s="636">
        <v>10279518</v>
      </c>
      <c r="C24" s="636">
        <v>167694</v>
      </c>
      <c r="D24" s="636">
        <v>10111824</v>
      </c>
      <c r="E24" s="636">
        <v>181878601</v>
      </c>
      <c r="F24" s="636">
        <v>1828506</v>
      </c>
      <c r="G24" s="649">
        <v>180050095</v>
      </c>
      <c r="H24" s="80">
        <v>10283762</v>
      </c>
      <c r="I24" s="80">
        <v>171796</v>
      </c>
      <c r="J24" s="80">
        <v>10111966</v>
      </c>
      <c r="K24" s="80">
        <v>179771650</v>
      </c>
      <c r="L24" s="80">
        <v>1850080</v>
      </c>
      <c r="M24" s="657">
        <v>177921570</v>
      </c>
    </row>
    <row r="25" spans="1:13" s="2" customFormat="1" ht="20.100000000000001" customHeight="1">
      <c r="A25" s="181" t="s">
        <v>116</v>
      </c>
      <c r="B25" s="637">
        <v>0</v>
      </c>
      <c r="C25" s="643">
        <v>0</v>
      </c>
      <c r="D25" s="637">
        <v>0</v>
      </c>
      <c r="E25" s="636">
        <v>0</v>
      </c>
      <c r="F25" s="643">
        <v>0</v>
      </c>
      <c r="G25" s="649">
        <v>0</v>
      </c>
      <c r="H25" s="637">
        <v>0</v>
      </c>
      <c r="I25" s="643">
        <v>0</v>
      </c>
      <c r="J25" s="637">
        <v>0</v>
      </c>
      <c r="K25" s="636">
        <v>0</v>
      </c>
      <c r="L25" s="643">
        <v>0</v>
      </c>
      <c r="M25" s="658">
        <v>0</v>
      </c>
    </row>
    <row r="26" spans="1:13" s="2" customFormat="1" ht="20.100000000000001" customHeight="1">
      <c r="A26" s="181" t="s">
        <v>62</v>
      </c>
      <c r="B26" s="636">
        <v>96243</v>
      </c>
      <c r="C26" s="636">
        <v>67</v>
      </c>
      <c r="D26" s="636">
        <v>96176</v>
      </c>
      <c r="E26" s="636">
        <v>24460</v>
      </c>
      <c r="F26" s="636">
        <v>22</v>
      </c>
      <c r="G26" s="649">
        <v>24438</v>
      </c>
      <c r="H26" s="80">
        <v>96238</v>
      </c>
      <c r="I26" s="80">
        <v>62</v>
      </c>
      <c r="J26" s="80">
        <v>96176</v>
      </c>
      <c r="K26" s="80">
        <v>24452</v>
      </c>
      <c r="L26" s="80">
        <v>14</v>
      </c>
      <c r="M26" s="657">
        <v>24438</v>
      </c>
    </row>
    <row r="27" spans="1:13" s="2" customFormat="1" ht="20.100000000000001" customHeight="1">
      <c r="A27" s="181" t="s">
        <v>119</v>
      </c>
      <c r="B27" s="636">
        <v>13378709</v>
      </c>
      <c r="C27" s="636">
        <v>1958788</v>
      </c>
      <c r="D27" s="636">
        <v>11301451</v>
      </c>
      <c r="E27" s="636">
        <v>396341</v>
      </c>
      <c r="F27" s="636">
        <v>52358</v>
      </c>
      <c r="G27" s="649">
        <v>343983</v>
      </c>
      <c r="H27" s="80">
        <v>13417280</v>
      </c>
      <c r="I27" s="80">
        <v>1964459</v>
      </c>
      <c r="J27" s="80">
        <v>11452821</v>
      </c>
      <c r="K27" s="80">
        <v>397297</v>
      </c>
      <c r="L27" s="80">
        <v>52587</v>
      </c>
      <c r="M27" s="657">
        <v>344710</v>
      </c>
    </row>
    <row r="28" spans="1:13" s="2" customFormat="1" ht="20.100000000000001" customHeight="1">
      <c r="A28" s="181" t="s">
        <v>67</v>
      </c>
      <c r="B28" s="636">
        <v>619985</v>
      </c>
      <c r="C28" s="636">
        <v>162667</v>
      </c>
      <c r="D28" s="636">
        <v>464986</v>
      </c>
      <c r="E28" s="636">
        <v>19968</v>
      </c>
      <c r="F28" s="636">
        <v>4994</v>
      </c>
      <c r="G28" s="649">
        <v>14974</v>
      </c>
      <c r="H28" s="80">
        <v>616531</v>
      </c>
      <c r="I28" s="80">
        <v>164090</v>
      </c>
      <c r="J28" s="80">
        <v>452441</v>
      </c>
      <c r="K28" s="80">
        <v>20289</v>
      </c>
      <c r="L28" s="80">
        <v>5074</v>
      </c>
      <c r="M28" s="657">
        <v>15215</v>
      </c>
    </row>
    <row r="29" spans="1:13" s="2" customFormat="1" ht="20.100000000000001" customHeight="1">
      <c r="A29" s="632" t="s">
        <v>11</v>
      </c>
      <c r="B29" s="638">
        <v>4554967</v>
      </c>
      <c r="C29" s="638">
        <v>80064</v>
      </c>
      <c r="D29" s="638">
        <v>4480092</v>
      </c>
      <c r="E29" s="638">
        <v>18257161</v>
      </c>
      <c r="F29" s="638">
        <v>51294</v>
      </c>
      <c r="G29" s="650">
        <v>18205867</v>
      </c>
      <c r="H29" s="81">
        <v>4564445</v>
      </c>
      <c r="I29" s="81">
        <v>77385</v>
      </c>
      <c r="J29" s="81">
        <v>4487060</v>
      </c>
      <c r="K29" s="81">
        <v>18019533</v>
      </c>
      <c r="L29" s="81">
        <v>51629</v>
      </c>
      <c r="M29" s="659">
        <v>17967904</v>
      </c>
    </row>
    <row r="30" spans="1:13" s="2" customFormat="1" ht="20.100000000000001" customHeight="1">
      <c r="A30" s="65"/>
      <c r="B30" s="94"/>
      <c r="C30" s="94"/>
      <c r="D30" s="94"/>
      <c r="E30" s="94"/>
      <c r="F30" s="170"/>
      <c r="G30" s="170"/>
      <c r="L30" s="112" t="s">
        <v>75</v>
      </c>
      <c r="M30" s="112"/>
    </row>
    <row r="31" spans="1:13" s="2" customFormat="1" ht="20.100000000000001" customHeight="1">
      <c r="A31" s="65"/>
      <c r="B31" s="94"/>
      <c r="C31" s="94"/>
      <c r="D31" s="94"/>
      <c r="E31" s="94"/>
      <c r="F31" s="170"/>
      <c r="G31" s="170"/>
      <c r="L31" s="170"/>
      <c r="M31" s="170"/>
    </row>
    <row r="32" spans="1:13" ht="20.100000000000001" customHeight="1">
      <c r="A32" s="65" t="s">
        <v>221</v>
      </c>
      <c r="B32" s="640"/>
      <c r="C32" s="640"/>
      <c r="D32" s="640"/>
      <c r="E32" s="640"/>
      <c r="F32" s="644"/>
      <c r="G32" s="644"/>
      <c r="L32" s="645" t="s">
        <v>86</v>
      </c>
      <c r="M32" s="645"/>
    </row>
    <row r="33" spans="1:13" ht="20.100000000000001" customHeight="1">
      <c r="A33" s="66" t="s">
        <v>48</v>
      </c>
      <c r="B33" s="211" t="s">
        <v>61</v>
      </c>
      <c r="C33" s="211"/>
      <c r="D33" s="211"/>
      <c r="E33" s="211"/>
      <c r="F33" s="211"/>
      <c r="G33" s="263"/>
      <c r="H33" s="211" t="s">
        <v>386</v>
      </c>
      <c r="I33" s="211"/>
      <c r="J33" s="211"/>
      <c r="K33" s="211"/>
      <c r="L33" s="211"/>
      <c r="M33" s="330"/>
    </row>
    <row r="34" spans="1:13" ht="20.100000000000001" customHeight="1">
      <c r="A34" s="625"/>
      <c r="B34" s="96" t="s">
        <v>21</v>
      </c>
      <c r="C34" s="78"/>
      <c r="D34" s="78"/>
      <c r="E34" s="96" t="s">
        <v>22</v>
      </c>
      <c r="F34" s="78"/>
      <c r="G34" s="89"/>
      <c r="H34" s="96" t="s">
        <v>21</v>
      </c>
      <c r="I34" s="78"/>
      <c r="J34" s="78"/>
      <c r="K34" s="96" t="s">
        <v>22</v>
      </c>
      <c r="L34" s="78"/>
      <c r="M34" s="115"/>
    </row>
    <row r="35" spans="1:13" ht="20.100000000000001" customHeight="1">
      <c r="A35" s="626"/>
      <c r="B35" s="634" t="s">
        <v>32</v>
      </c>
      <c r="C35" s="642" t="s">
        <v>322</v>
      </c>
      <c r="D35" s="642" t="s">
        <v>358</v>
      </c>
      <c r="E35" s="634" t="s">
        <v>32</v>
      </c>
      <c r="F35" s="642" t="s">
        <v>322</v>
      </c>
      <c r="G35" s="646" t="s">
        <v>358</v>
      </c>
      <c r="H35" s="634" t="s">
        <v>32</v>
      </c>
      <c r="I35" s="642" t="s">
        <v>322</v>
      </c>
      <c r="J35" s="642" t="s">
        <v>358</v>
      </c>
      <c r="K35" s="634" t="s">
        <v>32</v>
      </c>
      <c r="L35" s="642" t="s">
        <v>322</v>
      </c>
      <c r="M35" s="660" t="s">
        <v>358</v>
      </c>
    </row>
    <row r="36" spans="1:13" ht="20.100000000000001" customHeight="1">
      <c r="A36" s="68" t="s">
        <v>328</v>
      </c>
      <c r="B36" s="635">
        <f t="shared" ref="B36:G36" si="2">SUM(B37:B44)</f>
        <v>40871938</v>
      </c>
      <c r="C36" s="635">
        <f t="shared" si="2"/>
        <v>3157582</v>
      </c>
      <c r="D36" s="635">
        <f t="shared" si="2"/>
        <v>37714356</v>
      </c>
      <c r="E36" s="635">
        <f t="shared" si="2"/>
        <v>209725843</v>
      </c>
      <c r="F36" s="635">
        <f t="shared" si="2"/>
        <v>2097931</v>
      </c>
      <c r="G36" s="647">
        <f t="shared" si="2"/>
        <v>207627912</v>
      </c>
      <c r="H36" s="635">
        <v>40932438</v>
      </c>
      <c r="I36" s="635">
        <v>3156094</v>
      </c>
      <c r="J36" s="635">
        <v>37776344</v>
      </c>
      <c r="K36" s="635">
        <v>206250462</v>
      </c>
      <c r="L36" s="635">
        <v>2171157</v>
      </c>
      <c r="M36" s="661">
        <v>204079043</v>
      </c>
    </row>
    <row r="37" spans="1:13" ht="20.100000000000001" customHeight="1">
      <c r="A37" s="627" t="s">
        <v>45</v>
      </c>
      <c r="B37" s="635">
        <v>8737150</v>
      </c>
      <c r="C37" s="635">
        <v>471462</v>
      </c>
      <c r="D37" s="635">
        <v>8265688</v>
      </c>
      <c r="E37" s="635">
        <v>8113604</v>
      </c>
      <c r="F37" s="635">
        <v>62031</v>
      </c>
      <c r="G37" s="648">
        <v>8051573</v>
      </c>
      <c r="H37" s="635">
        <v>8699806</v>
      </c>
      <c r="I37" s="635">
        <v>464318</v>
      </c>
      <c r="J37" s="635">
        <v>8235488</v>
      </c>
      <c r="K37" s="635">
        <v>7646082</v>
      </c>
      <c r="L37" s="635">
        <v>60893</v>
      </c>
      <c r="M37" s="662">
        <v>7585189</v>
      </c>
    </row>
    <row r="38" spans="1:13" ht="20.100000000000001" customHeight="1">
      <c r="A38" s="132" t="s">
        <v>115</v>
      </c>
      <c r="B38" s="636">
        <v>3091242</v>
      </c>
      <c r="C38" s="636">
        <v>328296</v>
      </c>
      <c r="D38" s="636">
        <v>2762946</v>
      </c>
      <c r="E38" s="636">
        <v>5458874</v>
      </c>
      <c r="F38" s="636">
        <v>53722</v>
      </c>
      <c r="G38" s="649">
        <v>5405152</v>
      </c>
      <c r="H38" s="636">
        <v>3092240</v>
      </c>
      <c r="I38" s="636">
        <v>323599</v>
      </c>
      <c r="J38" s="636">
        <v>2768641</v>
      </c>
      <c r="K38" s="636">
        <v>5251577</v>
      </c>
      <c r="L38" s="636">
        <v>52394</v>
      </c>
      <c r="M38" s="658">
        <v>5199181</v>
      </c>
    </row>
    <row r="39" spans="1:13" ht="20.100000000000001" customHeight="1">
      <c r="A39" s="132" t="s">
        <v>10</v>
      </c>
      <c r="B39" s="636">
        <v>10310930</v>
      </c>
      <c r="C39" s="636">
        <v>176365</v>
      </c>
      <c r="D39" s="636">
        <v>10134565</v>
      </c>
      <c r="E39" s="636">
        <v>177873123</v>
      </c>
      <c r="F39" s="636">
        <v>1871237</v>
      </c>
      <c r="G39" s="649">
        <v>176001886</v>
      </c>
      <c r="H39" s="636">
        <v>10326553</v>
      </c>
      <c r="I39" s="636">
        <v>187664</v>
      </c>
      <c r="J39" s="636">
        <v>10138889</v>
      </c>
      <c r="K39" s="636">
        <v>175083160</v>
      </c>
      <c r="L39" s="636">
        <v>1945365</v>
      </c>
      <c r="M39" s="658">
        <v>173137525</v>
      </c>
    </row>
    <row r="40" spans="1:13" ht="20.100000000000001" customHeight="1">
      <c r="A40" s="132" t="s">
        <v>116</v>
      </c>
      <c r="B40" s="637">
        <v>0</v>
      </c>
      <c r="C40" s="643">
        <v>0</v>
      </c>
      <c r="D40" s="637">
        <v>0</v>
      </c>
      <c r="E40" s="636">
        <v>0</v>
      </c>
      <c r="F40" s="643">
        <v>0</v>
      </c>
      <c r="G40" s="649">
        <v>0</v>
      </c>
      <c r="H40" s="637">
        <v>0</v>
      </c>
      <c r="I40" s="643">
        <v>0</v>
      </c>
      <c r="J40" s="637">
        <v>0</v>
      </c>
      <c r="K40" s="636"/>
      <c r="L40" s="643">
        <v>0</v>
      </c>
      <c r="M40" s="658">
        <v>0</v>
      </c>
    </row>
    <row r="41" spans="1:13" ht="20.100000000000001" customHeight="1">
      <c r="A41" s="132" t="s">
        <v>62</v>
      </c>
      <c r="B41" s="636">
        <v>96238</v>
      </c>
      <c r="C41" s="636">
        <v>62</v>
      </c>
      <c r="D41" s="636">
        <v>96176</v>
      </c>
      <c r="E41" s="636">
        <v>24452</v>
      </c>
      <c r="F41" s="636">
        <v>14</v>
      </c>
      <c r="G41" s="649">
        <v>24438</v>
      </c>
      <c r="H41" s="636">
        <v>99755</v>
      </c>
      <c r="I41" s="636">
        <v>62</v>
      </c>
      <c r="J41" s="636">
        <v>99693</v>
      </c>
      <c r="K41" s="636">
        <v>4741</v>
      </c>
      <c r="L41" s="636">
        <v>14</v>
      </c>
      <c r="M41" s="658">
        <v>4727</v>
      </c>
    </row>
    <row r="42" spans="1:13" ht="20.100000000000001" customHeight="1">
      <c r="A42" s="132" t="s">
        <v>119</v>
      </c>
      <c r="B42" s="636">
        <v>13427424</v>
      </c>
      <c r="C42" s="636">
        <v>1937800</v>
      </c>
      <c r="D42" s="636">
        <v>11489624</v>
      </c>
      <c r="E42" s="636">
        <v>397839</v>
      </c>
      <c r="F42" s="636">
        <v>52354</v>
      </c>
      <c r="G42" s="649">
        <v>345485</v>
      </c>
      <c r="H42" s="636">
        <v>13518834</v>
      </c>
      <c r="I42" s="636">
        <v>1932652</v>
      </c>
      <c r="J42" s="636">
        <v>11586182</v>
      </c>
      <c r="K42" s="636">
        <v>398887</v>
      </c>
      <c r="L42" s="636">
        <v>52139</v>
      </c>
      <c r="M42" s="658">
        <v>346748</v>
      </c>
    </row>
    <row r="43" spans="1:13" ht="20.100000000000001" customHeight="1">
      <c r="A43" s="132" t="s">
        <v>67</v>
      </c>
      <c r="B43" s="636">
        <v>624233</v>
      </c>
      <c r="C43" s="636">
        <v>165317</v>
      </c>
      <c r="D43" s="636">
        <v>458916</v>
      </c>
      <c r="E43" s="636">
        <v>20342</v>
      </c>
      <c r="F43" s="636">
        <v>5107</v>
      </c>
      <c r="G43" s="649">
        <v>15235</v>
      </c>
      <c r="H43" s="636">
        <v>628036</v>
      </c>
      <c r="I43" s="636">
        <v>167181</v>
      </c>
      <c r="J43" s="636">
        <v>460855</v>
      </c>
      <c r="K43" s="636">
        <v>20192</v>
      </c>
      <c r="L43" s="636">
        <v>5217</v>
      </c>
      <c r="M43" s="658">
        <v>14985</v>
      </c>
    </row>
    <row r="44" spans="1:13" ht="20.100000000000001" customHeight="1">
      <c r="A44" s="628" t="s">
        <v>11</v>
      </c>
      <c r="B44" s="638">
        <v>4584721</v>
      </c>
      <c r="C44" s="638">
        <v>78280</v>
      </c>
      <c r="D44" s="638">
        <v>4506441</v>
      </c>
      <c r="E44" s="638">
        <v>17837609</v>
      </c>
      <c r="F44" s="638">
        <v>53466</v>
      </c>
      <c r="G44" s="650">
        <v>17784143</v>
      </c>
      <c r="H44" s="638">
        <v>4567214</v>
      </c>
      <c r="I44" s="638">
        <v>80618</v>
      </c>
      <c r="J44" s="638">
        <v>4486596</v>
      </c>
      <c r="K44" s="638">
        <v>17845823</v>
      </c>
      <c r="L44" s="638">
        <v>55135</v>
      </c>
      <c r="M44" s="663">
        <v>17790688</v>
      </c>
    </row>
    <row r="45" spans="1:13" ht="20.100000000000001" customHeight="1">
      <c r="A45" s="467"/>
      <c r="B45" s="467"/>
      <c r="C45" s="467"/>
      <c r="D45" s="467"/>
      <c r="E45" s="467"/>
      <c r="F45" s="467"/>
      <c r="G45" s="651"/>
      <c r="H45" s="467"/>
      <c r="I45" s="467"/>
      <c r="J45" s="467"/>
      <c r="K45" s="467"/>
      <c r="L45" s="467"/>
      <c r="M45" s="651"/>
    </row>
    <row r="46" spans="1:13" ht="20.100000000000001" customHeight="1">
      <c r="A46" s="633"/>
      <c r="B46" s="640"/>
      <c r="C46" s="640"/>
      <c r="D46" s="640"/>
      <c r="E46" s="640"/>
      <c r="F46" s="644"/>
      <c r="G46" s="644"/>
      <c r="L46" s="645"/>
      <c r="M46" s="645"/>
    </row>
    <row r="47" spans="1:13" ht="20.100000000000001" customHeight="1">
      <c r="A47" s="66" t="s">
        <v>48</v>
      </c>
      <c r="B47" s="211" t="s">
        <v>385</v>
      </c>
      <c r="C47" s="211"/>
      <c r="D47" s="211"/>
      <c r="E47" s="211"/>
      <c r="F47" s="211"/>
      <c r="G47" s="263"/>
      <c r="H47" s="211" t="s">
        <v>99</v>
      </c>
      <c r="I47" s="211"/>
      <c r="J47" s="211"/>
      <c r="K47" s="211"/>
      <c r="L47" s="211"/>
      <c r="M47" s="330"/>
    </row>
    <row r="48" spans="1:13" ht="20.100000000000001" customHeight="1">
      <c r="A48" s="625"/>
      <c r="B48" s="96" t="s">
        <v>21</v>
      </c>
      <c r="C48" s="78"/>
      <c r="D48" s="78"/>
      <c r="E48" s="96" t="s">
        <v>22</v>
      </c>
      <c r="F48" s="78"/>
      <c r="G48" s="89"/>
      <c r="H48" s="96" t="s">
        <v>21</v>
      </c>
      <c r="I48" s="78"/>
      <c r="J48" s="78"/>
      <c r="K48" s="96" t="s">
        <v>22</v>
      </c>
      <c r="L48" s="78"/>
      <c r="M48" s="115"/>
    </row>
    <row r="49" spans="1:13" ht="20.100000000000001" customHeight="1">
      <c r="A49" s="626"/>
      <c r="B49" s="634" t="s">
        <v>32</v>
      </c>
      <c r="C49" s="642" t="s">
        <v>322</v>
      </c>
      <c r="D49" s="642" t="s">
        <v>358</v>
      </c>
      <c r="E49" s="634" t="s">
        <v>32</v>
      </c>
      <c r="F49" s="642" t="s">
        <v>322</v>
      </c>
      <c r="G49" s="646" t="s">
        <v>358</v>
      </c>
      <c r="H49" s="634" t="s">
        <v>32</v>
      </c>
      <c r="I49" s="642" t="s">
        <v>322</v>
      </c>
      <c r="J49" s="642" t="s">
        <v>358</v>
      </c>
      <c r="K49" s="634" t="s">
        <v>32</v>
      </c>
      <c r="L49" s="642" t="s">
        <v>322</v>
      </c>
      <c r="M49" s="660" t="s">
        <v>358</v>
      </c>
    </row>
    <row r="50" spans="1:13" ht="20.100000000000001" customHeight="1">
      <c r="A50" s="68" t="s">
        <v>328</v>
      </c>
      <c r="B50" s="635">
        <f t="shared" ref="B50:M50" si="3">SUM(B51:B58)</f>
        <v>41024690</v>
      </c>
      <c r="C50" s="635">
        <f t="shared" si="3"/>
        <v>3173179</v>
      </c>
      <c r="D50" s="635">
        <f t="shared" si="3"/>
        <v>37851511</v>
      </c>
      <c r="E50" s="635">
        <f t="shared" si="3"/>
        <v>202693326</v>
      </c>
      <c r="F50" s="635">
        <f t="shared" si="3"/>
        <v>2224196</v>
      </c>
      <c r="G50" s="647">
        <f t="shared" si="3"/>
        <v>200469130</v>
      </c>
      <c r="H50" s="635">
        <f t="shared" si="3"/>
        <v>41031745</v>
      </c>
      <c r="I50" s="635">
        <f t="shared" si="3"/>
        <v>3193993</v>
      </c>
      <c r="J50" s="635">
        <f t="shared" si="3"/>
        <v>37837752</v>
      </c>
      <c r="K50" s="635">
        <f t="shared" si="3"/>
        <v>199770359</v>
      </c>
      <c r="L50" s="635">
        <f t="shared" si="3"/>
        <v>2278657</v>
      </c>
      <c r="M50" s="661">
        <f t="shared" si="3"/>
        <v>197491702</v>
      </c>
    </row>
    <row r="51" spans="1:13" ht="20.100000000000001" customHeight="1">
      <c r="A51" s="627" t="s">
        <v>45</v>
      </c>
      <c r="B51" s="635">
        <v>8658852</v>
      </c>
      <c r="C51" s="635">
        <v>454643</v>
      </c>
      <c r="D51" s="635">
        <v>8204209</v>
      </c>
      <c r="E51" s="635">
        <v>7267804</v>
      </c>
      <c r="F51" s="635">
        <v>59271</v>
      </c>
      <c r="G51" s="648">
        <v>7208533</v>
      </c>
      <c r="H51" s="635">
        <v>8637530</v>
      </c>
      <c r="I51" s="635">
        <v>461751</v>
      </c>
      <c r="J51" s="635">
        <v>8175779</v>
      </c>
      <c r="K51" s="635">
        <v>7011356</v>
      </c>
      <c r="L51" s="635">
        <v>64810</v>
      </c>
      <c r="M51" s="662">
        <v>6946546</v>
      </c>
    </row>
    <row r="52" spans="1:13" ht="20.100000000000001" customHeight="1">
      <c r="A52" s="132" t="s">
        <v>115</v>
      </c>
      <c r="B52" s="636">
        <v>3100096</v>
      </c>
      <c r="C52" s="636">
        <v>329805</v>
      </c>
      <c r="D52" s="636">
        <v>2770291</v>
      </c>
      <c r="E52" s="636">
        <v>5067872</v>
      </c>
      <c r="F52" s="636">
        <v>54104</v>
      </c>
      <c r="G52" s="649">
        <v>5013768</v>
      </c>
      <c r="H52" s="636">
        <v>3096245</v>
      </c>
      <c r="I52" s="636">
        <v>325673</v>
      </c>
      <c r="J52" s="636">
        <v>2770572</v>
      </c>
      <c r="K52" s="636">
        <v>4936890</v>
      </c>
      <c r="L52" s="636">
        <v>52335</v>
      </c>
      <c r="M52" s="658">
        <v>4884555</v>
      </c>
    </row>
    <row r="53" spans="1:13" ht="20.100000000000001" customHeight="1">
      <c r="A53" s="132" t="s">
        <v>10</v>
      </c>
      <c r="B53" s="636">
        <v>10361305</v>
      </c>
      <c r="C53" s="636">
        <v>197224</v>
      </c>
      <c r="D53" s="636">
        <v>10164081</v>
      </c>
      <c r="E53" s="636">
        <v>172417574</v>
      </c>
      <c r="F53" s="636">
        <v>1995989</v>
      </c>
      <c r="G53" s="649">
        <v>170421585</v>
      </c>
      <c r="H53" s="636">
        <v>10367588</v>
      </c>
      <c r="I53" s="636">
        <v>207954</v>
      </c>
      <c r="J53" s="636">
        <v>10159634</v>
      </c>
      <c r="K53" s="636">
        <v>169952928</v>
      </c>
      <c r="L53" s="636">
        <v>2044750</v>
      </c>
      <c r="M53" s="658">
        <v>167908178</v>
      </c>
    </row>
    <row r="54" spans="1:13" ht="20.100000000000001" customHeight="1">
      <c r="A54" s="132" t="s">
        <v>116</v>
      </c>
      <c r="B54" s="637">
        <v>0</v>
      </c>
      <c r="C54" s="643">
        <v>0</v>
      </c>
      <c r="D54" s="637">
        <v>0</v>
      </c>
      <c r="E54" s="636">
        <v>0</v>
      </c>
      <c r="F54" s="643">
        <v>0</v>
      </c>
      <c r="G54" s="649">
        <v>0</v>
      </c>
      <c r="H54" s="637">
        <v>0</v>
      </c>
      <c r="I54" s="643">
        <v>0</v>
      </c>
      <c r="J54" s="637">
        <v>0</v>
      </c>
      <c r="K54" s="636">
        <v>0</v>
      </c>
      <c r="L54" s="643">
        <v>0</v>
      </c>
      <c r="M54" s="658">
        <v>0</v>
      </c>
    </row>
    <row r="55" spans="1:13" ht="20.100000000000001" customHeight="1">
      <c r="A55" s="132" t="s">
        <v>62</v>
      </c>
      <c r="B55" s="636">
        <v>99752</v>
      </c>
      <c r="C55" s="636">
        <v>62</v>
      </c>
      <c r="D55" s="636">
        <v>99690</v>
      </c>
      <c r="E55" s="636">
        <v>4740</v>
      </c>
      <c r="F55" s="636">
        <v>14</v>
      </c>
      <c r="G55" s="649">
        <v>4726</v>
      </c>
      <c r="H55" s="636">
        <v>99752</v>
      </c>
      <c r="I55" s="636">
        <v>62</v>
      </c>
      <c r="J55" s="636">
        <v>99690</v>
      </c>
      <c r="K55" s="636">
        <v>4739</v>
      </c>
      <c r="L55" s="636">
        <v>13</v>
      </c>
      <c r="M55" s="658">
        <v>4726</v>
      </c>
    </row>
    <row r="56" spans="1:13" ht="20.100000000000001" customHeight="1">
      <c r="A56" s="132" t="s">
        <v>119</v>
      </c>
      <c r="B56" s="636">
        <v>13600122</v>
      </c>
      <c r="C56" s="636">
        <v>1943549</v>
      </c>
      <c r="D56" s="636">
        <v>11656573</v>
      </c>
      <c r="E56" s="636">
        <v>400470</v>
      </c>
      <c r="F56" s="636">
        <v>52595</v>
      </c>
      <c r="G56" s="649">
        <v>347875</v>
      </c>
      <c r="H56" s="636">
        <v>13603563</v>
      </c>
      <c r="I56" s="636">
        <v>1946528</v>
      </c>
      <c r="J56" s="636">
        <v>11657035</v>
      </c>
      <c r="K56" s="636">
        <v>401936</v>
      </c>
      <c r="L56" s="636">
        <v>53227</v>
      </c>
      <c r="M56" s="658">
        <v>348709</v>
      </c>
    </row>
    <row r="57" spans="1:13" ht="20.100000000000001" customHeight="1">
      <c r="A57" s="132" t="s">
        <v>67</v>
      </c>
      <c r="B57" s="636">
        <v>625442</v>
      </c>
      <c r="C57" s="636">
        <v>163712</v>
      </c>
      <c r="D57" s="636">
        <v>461730</v>
      </c>
      <c r="E57" s="636">
        <v>19814</v>
      </c>
      <c r="F57" s="636">
        <v>5128</v>
      </c>
      <c r="G57" s="649">
        <v>14686</v>
      </c>
      <c r="H57" s="636">
        <v>631651</v>
      </c>
      <c r="I57" s="636">
        <v>165922</v>
      </c>
      <c r="J57" s="636">
        <v>465729</v>
      </c>
      <c r="K57" s="636">
        <v>20167</v>
      </c>
      <c r="L57" s="636">
        <v>5229</v>
      </c>
      <c r="M57" s="658">
        <v>14938</v>
      </c>
    </row>
    <row r="58" spans="1:13" ht="20.100000000000001" customHeight="1">
      <c r="A58" s="628" t="s">
        <v>11</v>
      </c>
      <c r="B58" s="638">
        <v>4579121</v>
      </c>
      <c r="C58" s="638">
        <v>84184</v>
      </c>
      <c r="D58" s="638">
        <v>4494937</v>
      </c>
      <c r="E58" s="638">
        <v>17515052</v>
      </c>
      <c r="F58" s="638">
        <v>57095</v>
      </c>
      <c r="G58" s="650">
        <v>17457957</v>
      </c>
      <c r="H58" s="638">
        <v>4595416</v>
      </c>
      <c r="I58" s="638">
        <v>86103</v>
      </c>
      <c r="J58" s="638">
        <v>4509313</v>
      </c>
      <c r="K58" s="638">
        <v>17442343</v>
      </c>
      <c r="L58" s="638">
        <v>58293</v>
      </c>
      <c r="M58" s="663">
        <v>17384050</v>
      </c>
    </row>
    <row r="59" spans="1:13" ht="20.100000000000001" customHeight="1">
      <c r="A59" s="467"/>
      <c r="B59" s="467"/>
      <c r="C59" s="467"/>
      <c r="D59" s="467"/>
      <c r="E59" s="467"/>
      <c r="F59" s="467"/>
      <c r="G59" s="651"/>
      <c r="H59" s="467"/>
      <c r="I59" s="467"/>
      <c r="J59" s="467"/>
      <c r="K59" s="467"/>
      <c r="L59" s="467"/>
      <c r="M59" s="651" t="s">
        <v>75</v>
      </c>
    </row>
    <row r="60" spans="1:13" ht="20.100000000000001" customHeight="1">
      <c r="A60" s="467"/>
      <c r="B60" s="467"/>
      <c r="C60" s="467"/>
      <c r="D60" s="467"/>
      <c r="E60" s="467"/>
      <c r="F60" s="467"/>
      <c r="G60" s="651"/>
      <c r="H60" s="467"/>
      <c r="I60" s="467"/>
      <c r="J60" s="467"/>
      <c r="K60" s="467"/>
      <c r="L60" s="467"/>
      <c r="M60" s="651"/>
    </row>
    <row r="61" spans="1:13" ht="20.100000000000001" customHeight="1">
      <c r="A61" s="65" t="s">
        <v>221</v>
      </c>
      <c r="F61" s="645"/>
      <c r="G61" s="645"/>
      <c r="L61" s="645" t="s">
        <v>86</v>
      </c>
      <c r="M61" s="645"/>
    </row>
    <row r="62" spans="1:13" ht="20.100000000000001" customHeight="1">
      <c r="A62" s="66" t="s">
        <v>48</v>
      </c>
      <c r="B62" s="211" t="s">
        <v>1</v>
      </c>
      <c r="C62" s="211"/>
      <c r="D62" s="211"/>
      <c r="E62" s="211"/>
      <c r="F62" s="211"/>
      <c r="G62" s="263"/>
      <c r="H62" s="211" t="s">
        <v>392</v>
      </c>
      <c r="I62" s="211"/>
      <c r="J62" s="211"/>
      <c r="K62" s="211"/>
      <c r="L62" s="211"/>
      <c r="M62" s="330"/>
    </row>
    <row r="63" spans="1:13" ht="20.100000000000001" customHeight="1">
      <c r="A63" s="625"/>
      <c r="B63" s="96" t="s">
        <v>21</v>
      </c>
      <c r="C63" s="78"/>
      <c r="D63" s="78"/>
      <c r="E63" s="96" t="s">
        <v>22</v>
      </c>
      <c r="F63" s="78"/>
      <c r="G63" s="89"/>
      <c r="H63" s="96" t="s">
        <v>21</v>
      </c>
      <c r="I63" s="78"/>
      <c r="J63" s="78"/>
      <c r="K63" s="96" t="s">
        <v>22</v>
      </c>
      <c r="L63" s="78"/>
      <c r="M63" s="115"/>
    </row>
    <row r="64" spans="1:13" ht="20.100000000000001" customHeight="1">
      <c r="A64" s="626"/>
      <c r="B64" s="634" t="s">
        <v>32</v>
      </c>
      <c r="C64" s="642" t="s">
        <v>322</v>
      </c>
      <c r="D64" s="642" t="s">
        <v>358</v>
      </c>
      <c r="E64" s="634" t="s">
        <v>32</v>
      </c>
      <c r="F64" s="642" t="s">
        <v>322</v>
      </c>
      <c r="G64" s="646" t="s">
        <v>358</v>
      </c>
      <c r="H64" s="634" t="s">
        <v>32</v>
      </c>
      <c r="I64" s="642" t="s">
        <v>322</v>
      </c>
      <c r="J64" s="642" t="s">
        <v>358</v>
      </c>
      <c r="K64" s="634" t="s">
        <v>32</v>
      </c>
      <c r="L64" s="642" t="s">
        <v>322</v>
      </c>
      <c r="M64" s="660" t="s">
        <v>358</v>
      </c>
    </row>
    <row r="65" spans="1:13" ht="20.100000000000001" customHeight="1">
      <c r="A65" s="68" t="s">
        <v>328</v>
      </c>
      <c r="B65" s="635">
        <f t="shared" ref="B65:M65" si="4">SUM(B66:B73)</f>
        <v>41040853</v>
      </c>
      <c r="C65" s="635">
        <f t="shared" si="4"/>
        <v>3216035</v>
      </c>
      <c r="D65" s="635">
        <f t="shared" si="4"/>
        <v>37824818</v>
      </c>
      <c r="E65" s="635">
        <f t="shared" si="4"/>
        <v>78969569</v>
      </c>
      <c r="F65" s="635">
        <f t="shared" si="4"/>
        <v>560139</v>
      </c>
      <c r="G65" s="647">
        <f t="shared" si="4"/>
        <v>78409430</v>
      </c>
      <c r="H65" s="635">
        <f t="shared" si="4"/>
        <v>41076253</v>
      </c>
      <c r="I65" s="635">
        <f t="shared" si="4"/>
        <v>3238973</v>
      </c>
      <c r="J65" s="635">
        <f t="shared" si="4"/>
        <v>37837280</v>
      </c>
      <c r="K65" s="635">
        <f t="shared" si="4"/>
        <v>194762339</v>
      </c>
      <c r="L65" s="635">
        <f t="shared" si="4"/>
        <v>2367504</v>
      </c>
      <c r="M65" s="661">
        <f t="shared" si="4"/>
        <v>192394835</v>
      </c>
    </row>
    <row r="66" spans="1:13" ht="20.100000000000001" customHeight="1">
      <c r="A66" s="627" t="s">
        <v>45</v>
      </c>
      <c r="B66" s="635">
        <v>8609636</v>
      </c>
      <c r="C66" s="635">
        <v>460861</v>
      </c>
      <c r="D66" s="635">
        <v>8148775</v>
      </c>
      <c r="E66" s="635">
        <v>2977319</v>
      </c>
      <c r="F66" s="635">
        <v>57149</v>
      </c>
      <c r="G66" s="648">
        <v>2920170</v>
      </c>
      <c r="H66" s="635">
        <v>8586020</v>
      </c>
      <c r="I66" s="635">
        <v>460869</v>
      </c>
      <c r="J66" s="635">
        <v>8125151</v>
      </c>
      <c r="K66" s="635">
        <v>6281662</v>
      </c>
      <c r="L66" s="635">
        <v>64412</v>
      </c>
      <c r="M66" s="662">
        <v>6217250</v>
      </c>
    </row>
    <row r="67" spans="1:13" ht="20.100000000000001" customHeight="1">
      <c r="A67" s="132" t="s">
        <v>115</v>
      </c>
      <c r="B67" s="636">
        <v>3090960</v>
      </c>
      <c r="C67" s="636">
        <v>328640</v>
      </c>
      <c r="D67" s="636">
        <v>2762320</v>
      </c>
      <c r="E67" s="636">
        <v>1690326</v>
      </c>
      <c r="F67" s="636">
        <v>26633</v>
      </c>
      <c r="G67" s="649">
        <v>1663693</v>
      </c>
      <c r="H67" s="636">
        <v>3085540</v>
      </c>
      <c r="I67" s="636">
        <v>336728</v>
      </c>
      <c r="J67" s="636">
        <v>2748812</v>
      </c>
      <c r="K67" s="636">
        <v>4464919</v>
      </c>
      <c r="L67" s="636">
        <v>53783</v>
      </c>
      <c r="M67" s="658">
        <v>4411136</v>
      </c>
    </row>
    <row r="68" spans="1:13" ht="20.100000000000001" customHeight="1">
      <c r="A68" s="132" t="s">
        <v>10</v>
      </c>
      <c r="B68" s="636">
        <v>10386233</v>
      </c>
      <c r="C68" s="636">
        <v>217309</v>
      </c>
      <c r="D68" s="636">
        <v>10168924</v>
      </c>
      <c r="E68" s="636">
        <v>61408670</v>
      </c>
      <c r="F68" s="636">
        <v>374781</v>
      </c>
      <c r="G68" s="649">
        <v>61033889</v>
      </c>
      <c r="H68" s="636">
        <v>10403308</v>
      </c>
      <c r="I68" s="636">
        <v>224411</v>
      </c>
      <c r="J68" s="636">
        <v>10178897</v>
      </c>
      <c r="K68" s="636">
        <v>166368591</v>
      </c>
      <c r="L68" s="636">
        <v>2129380</v>
      </c>
      <c r="M68" s="658">
        <v>164239211</v>
      </c>
    </row>
    <row r="69" spans="1:13" ht="20.100000000000001" customHeight="1">
      <c r="A69" s="132" t="s">
        <v>116</v>
      </c>
      <c r="B69" s="637">
        <v>0</v>
      </c>
      <c r="C69" s="643">
        <v>0</v>
      </c>
      <c r="D69" s="637">
        <v>0</v>
      </c>
      <c r="E69" s="636">
        <v>0</v>
      </c>
      <c r="F69" s="643">
        <v>0</v>
      </c>
      <c r="G69" s="649">
        <v>0</v>
      </c>
      <c r="H69" s="637">
        <v>0</v>
      </c>
      <c r="I69" s="643">
        <v>0</v>
      </c>
      <c r="J69" s="637">
        <v>0</v>
      </c>
      <c r="K69" s="636">
        <v>0</v>
      </c>
      <c r="L69" s="643">
        <v>0</v>
      </c>
      <c r="M69" s="658">
        <v>0</v>
      </c>
    </row>
    <row r="70" spans="1:13" ht="20.100000000000001" customHeight="1">
      <c r="A70" s="132" t="s">
        <v>62</v>
      </c>
      <c r="B70" s="636">
        <v>99752</v>
      </c>
      <c r="C70" s="636">
        <v>62</v>
      </c>
      <c r="D70" s="636">
        <v>99690</v>
      </c>
      <c r="E70" s="636">
        <v>3758</v>
      </c>
      <c r="F70" s="636">
        <v>11</v>
      </c>
      <c r="G70" s="649">
        <v>3747</v>
      </c>
      <c r="H70" s="636">
        <v>99606</v>
      </c>
      <c r="I70" s="636">
        <v>58</v>
      </c>
      <c r="J70" s="636">
        <v>99548</v>
      </c>
      <c r="K70" s="636">
        <v>4727</v>
      </c>
      <c r="L70" s="636">
        <v>6</v>
      </c>
      <c r="M70" s="658">
        <v>4721</v>
      </c>
    </row>
    <row r="71" spans="1:13" ht="20.100000000000001" customHeight="1">
      <c r="A71" s="132" t="s">
        <v>119</v>
      </c>
      <c r="B71" s="636">
        <v>13636882</v>
      </c>
      <c r="C71" s="636">
        <v>1955279</v>
      </c>
      <c r="D71" s="636">
        <v>11681603</v>
      </c>
      <c r="E71" s="636">
        <v>403195</v>
      </c>
      <c r="F71" s="636">
        <v>53419</v>
      </c>
      <c r="G71" s="649">
        <v>349776</v>
      </c>
      <c r="H71" s="636">
        <v>13678683</v>
      </c>
      <c r="I71" s="636">
        <v>1955704</v>
      </c>
      <c r="J71" s="636">
        <v>11722979</v>
      </c>
      <c r="K71" s="636">
        <v>403923</v>
      </c>
      <c r="L71" s="636">
        <v>53681</v>
      </c>
      <c r="M71" s="658">
        <v>350242</v>
      </c>
    </row>
    <row r="72" spans="1:13" ht="20.100000000000001" customHeight="1">
      <c r="A72" s="132" t="s">
        <v>67</v>
      </c>
      <c r="B72" s="636">
        <v>631720</v>
      </c>
      <c r="C72" s="636">
        <v>167434</v>
      </c>
      <c r="D72" s="636">
        <v>464286</v>
      </c>
      <c r="E72" s="636">
        <v>20161</v>
      </c>
      <c r="F72" s="636">
        <v>5193</v>
      </c>
      <c r="G72" s="649">
        <v>14968</v>
      </c>
      <c r="H72" s="636">
        <v>638937</v>
      </c>
      <c r="I72" s="636">
        <v>168881</v>
      </c>
      <c r="J72" s="636">
        <v>470056</v>
      </c>
      <c r="K72" s="636">
        <v>24004</v>
      </c>
      <c r="L72" s="636">
        <v>5225</v>
      </c>
      <c r="M72" s="658">
        <v>18779</v>
      </c>
    </row>
    <row r="73" spans="1:13" ht="20.100000000000001" customHeight="1">
      <c r="A73" s="628" t="s">
        <v>11</v>
      </c>
      <c r="B73" s="638">
        <v>4585670</v>
      </c>
      <c r="C73" s="638">
        <v>86450</v>
      </c>
      <c r="D73" s="638">
        <v>4499220</v>
      </c>
      <c r="E73" s="638">
        <v>12466140</v>
      </c>
      <c r="F73" s="638">
        <v>42953</v>
      </c>
      <c r="G73" s="650">
        <v>12423187</v>
      </c>
      <c r="H73" s="638">
        <v>4584159</v>
      </c>
      <c r="I73" s="638">
        <v>92322</v>
      </c>
      <c r="J73" s="638">
        <v>4491837</v>
      </c>
      <c r="K73" s="638">
        <v>17214513</v>
      </c>
      <c r="L73" s="638">
        <v>61017</v>
      </c>
      <c r="M73" s="663">
        <v>17153496</v>
      </c>
    </row>
    <row r="74" spans="1:13" ht="20.100000000000001" customHeight="1">
      <c r="A74" s="247"/>
      <c r="B74" s="641"/>
      <c r="C74" s="641"/>
      <c r="D74" s="641"/>
      <c r="E74" s="641"/>
      <c r="F74" s="641"/>
      <c r="G74" s="641"/>
      <c r="H74" s="641"/>
      <c r="I74" s="641"/>
      <c r="J74" s="641"/>
      <c r="K74" s="641"/>
      <c r="L74" s="641"/>
      <c r="M74" s="641"/>
    </row>
    <row r="75" spans="1:13" ht="20.100000000000001" customHeight="1">
      <c r="A75" s="467"/>
      <c r="B75" s="467"/>
      <c r="C75" s="467"/>
      <c r="D75" s="467"/>
      <c r="E75" s="467"/>
      <c r="F75" s="467"/>
      <c r="G75" s="651"/>
      <c r="H75" s="467"/>
      <c r="I75" s="467"/>
      <c r="J75" s="467"/>
      <c r="K75" s="467"/>
      <c r="L75" s="467"/>
      <c r="M75" s="651"/>
    </row>
    <row r="76" spans="1:13" ht="20.100000000000001" customHeight="1">
      <c r="A76" s="65" t="s">
        <v>221</v>
      </c>
      <c r="F76" s="645"/>
      <c r="G76" s="645"/>
      <c r="L76" s="645" t="s">
        <v>86</v>
      </c>
      <c r="M76" s="645"/>
    </row>
    <row r="77" spans="1:13" ht="20.100000000000001" customHeight="1">
      <c r="A77" s="66" t="s">
        <v>48</v>
      </c>
      <c r="B77" s="211" t="s">
        <v>43</v>
      </c>
      <c r="C77" s="211"/>
      <c r="D77" s="211"/>
      <c r="E77" s="211"/>
      <c r="F77" s="211"/>
      <c r="G77" s="263"/>
      <c r="H77" s="211" t="s">
        <v>395</v>
      </c>
      <c r="I77" s="211"/>
      <c r="J77" s="211"/>
      <c r="K77" s="211"/>
      <c r="L77" s="211"/>
      <c r="M77" s="330"/>
    </row>
    <row r="78" spans="1:13" ht="20.100000000000001" customHeight="1">
      <c r="A78" s="625"/>
      <c r="B78" s="96" t="s">
        <v>21</v>
      </c>
      <c r="C78" s="78"/>
      <c r="D78" s="78"/>
      <c r="E78" s="96" t="s">
        <v>22</v>
      </c>
      <c r="F78" s="78"/>
      <c r="G78" s="89"/>
      <c r="H78" s="96" t="s">
        <v>21</v>
      </c>
      <c r="I78" s="78"/>
      <c r="J78" s="78"/>
      <c r="K78" s="96" t="s">
        <v>22</v>
      </c>
      <c r="L78" s="78"/>
      <c r="M78" s="115"/>
    </row>
    <row r="79" spans="1:13" ht="20.100000000000001" customHeight="1">
      <c r="A79" s="626"/>
      <c r="B79" s="634" t="s">
        <v>32</v>
      </c>
      <c r="C79" s="642" t="s">
        <v>322</v>
      </c>
      <c r="D79" s="642" t="s">
        <v>358</v>
      </c>
      <c r="E79" s="634" t="s">
        <v>32</v>
      </c>
      <c r="F79" s="642" t="s">
        <v>322</v>
      </c>
      <c r="G79" s="646" t="s">
        <v>358</v>
      </c>
      <c r="H79" s="634" t="s">
        <v>32</v>
      </c>
      <c r="I79" s="642" t="s">
        <v>322</v>
      </c>
      <c r="J79" s="642" t="s">
        <v>358</v>
      </c>
      <c r="K79" s="634" t="s">
        <v>32</v>
      </c>
      <c r="L79" s="642" t="s">
        <v>322</v>
      </c>
      <c r="M79" s="660" t="s">
        <v>358</v>
      </c>
    </row>
    <row r="80" spans="1:13" ht="20.100000000000001" customHeight="1">
      <c r="A80" s="68" t="s">
        <v>328</v>
      </c>
      <c r="B80" s="635">
        <f t="shared" ref="B80:G80" si="5">SUM(B81:B88)</f>
        <v>41153242</v>
      </c>
      <c r="C80" s="635">
        <f t="shared" si="5"/>
        <v>3224616</v>
      </c>
      <c r="D80" s="635">
        <f t="shared" si="5"/>
        <v>37928626</v>
      </c>
      <c r="E80" s="635">
        <f t="shared" si="5"/>
        <v>193663738</v>
      </c>
      <c r="F80" s="635">
        <f t="shared" si="5"/>
        <v>2368203</v>
      </c>
      <c r="G80" s="647">
        <f t="shared" si="5"/>
        <v>191295535</v>
      </c>
      <c r="H80" s="635">
        <v>41193137</v>
      </c>
      <c r="I80" s="635">
        <v>3217019</v>
      </c>
      <c r="J80" s="635">
        <v>37976118</v>
      </c>
      <c r="K80" s="635">
        <v>191360531</v>
      </c>
      <c r="L80" s="635">
        <v>2376388</v>
      </c>
      <c r="M80" s="661">
        <v>188984143</v>
      </c>
    </row>
    <row r="81" spans="1:13" ht="20.100000000000001" customHeight="1">
      <c r="A81" s="627" t="s">
        <v>45</v>
      </c>
      <c r="B81" s="635">
        <v>8567095</v>
      </c>
      <c r="C81" s="635">
        <v>456318</v>
      </c>
      <c r="D81" s="635">
        <v>8110777</v>
      </c>
      <c r="E81" s="635">
        <v>6117063</v>
      </c>
      <c r="F81" s="635">
        <v>63249</v>
      </c>
      <c r="G81" s="648">
        <v>6053814</v>
      </c>
      <c r="H81" s="635">
        <v>8543969</v>
      </c>
      <c r="I81" s="635">
        <v>442058</v>
      </c>
      <c r="J81" s="635">
        <v>8101911</v>
      </c>
      <c r="K81" s="635">
        <v>5778496</v>
      </c>
      <c r="L81" s="635">
        <v>61329</v>
      </c>
      <c r="M81" s="662">
        <v>5717167</v>
      </c>
    </row>
    <row r="82" spans="1:13" ht="20.100000000000001" customHeight="1">
      <c r="A82" s="132" t="s">
        <v>115</v>
      </c>
      <c r="B82" s="636">
        <v>3076344</v>
      </c>
      <c r="C82" s="636">
        <v>338545</v>
      </c>
      <c r="D82" s="636">
        <v>2737799</v>
      </c>
      <c r="E82" s="636">
        <v>4355709</v>
      </c>
      <c r="F82" s="636">
        <v>49360</v>
      </c>
      <c r="G82" s="649">
        <v>4306349</v>
      </c>
      <c r="H82" s="636">
        <v>3065521</v>
      </c>
      <c r="I82" s="636">
        <v>336107</v>
      </c>
      <c r="J82" s="636">
        <v>2729414</v>
      </c>
      <c r="K82" s="636">
        <v>4199169</v>
      </c>
      <c r="L82" s="636">
        <v>50805</v>
      </c>
      <c r="M82" s="658">
        <v>4148364</v>
      </c>
    </row>
    <row r="83" spans="1:13" ht="20.100000000000001" customHeight="1">
      <c r="A83" s="132" t="s">
        <v>10</v>
      </c>
      <c r="B83" s="636">
        <v>10423152</v>
      </c>
      <c r="C83" s="636">
        <v>228907</v>
      </c>
      <c r="D83" s="636">
        <v>10194245</v>
      </c>
      <c r="E83" s="636">
        <v>164831439</v>
      </c>
      <c r="F83" s="636">
        <v>2134531</v>
      </c>
      <c r="G83" s="649">
        <v>162696908</v>
      </c>
      <c r="H83" s="636">
        <v>10454028</v>
      </c>
      <c r="I83" s="636">
        <v>237225</v>
      </c>
      <c r="J83" s="636">
        <v>10216803</v>
      </c>
      <c r="K83" s="636">
        <v>163068649</v>
      </c>
      <c r="L83" s="636">
        <v>2141495</v>
      </c>
      <c r="M83" s="658">
        <v>160927154</v>
      </c>
    </row>
    <row r="84" spans="1:13" ht="20.100000000000001" customHeight="1">
      <c r="A84" s="132" t="s">
        <v>116</v>
      </c>
      <c r="B84" s="637">
        <v>0</v>
      </c>
      <c r="C84" s="643">
        <v>0</v>
      </c>
      <c r="D84" s="637">
        <v>0</v>
      </c>
      <c r="E84" s="636">
        <v>0</v>
      </c>
      <c r="F84" s="643">
        <v>0</v>
      </c>
      <c r="G84" s="649">
        <v>0</v>
      </c>
      <c r="H84" s="637">
        <v>0</v>
      </c>
      <c r="I84" s="643">
        <v>0</v>
      </c>
      <c r="J84" s="637">
        <v>0</v>
      </c>
      <c r="K84" s="636">
        <v>0</v>
      </c>
      <c r="L84" s="643">
        <v>0</v>
      </c>
      <c r="M84" s="658">
        <v>0</v>
      </c>
    </row>
    <row r="85" spans="1:13" ht="20.100000000000001" customHeight="1">
      <c r="A85" s="132" t="s">
        <v>62</v>
      </c>
      <c r="B85" s="636">
        <v>99610</v>
      </c>
      <c r="C85" s="636">
        <v>62</v>
      </c>
      <c r="D85" s="636">
        <v>99548</v>
      </c>
      <c r="E85" s="636">
        <v>4734</v>
      </c>
      <c r="F85" s="636">
        <v>13</v>
      </c>
      <c r="G85" s="649">
        <v>4721</v>
      </c>
      <c r="H85" s="636">
        <v>99610</v>
      </c>
      <c r="I85" s="636">
        <v>62</v>
      </c>
      <c r="J85" s="636">
        <v>99548</v>
      </c>
      <c r="K85" s="636">
        <v>4733</v>
      </c>
      <c r="L85" s="636">
        <v>12</v>
      </c>
      <c r="M85" s="658">
        <v>4721</v>
      </c>
    </row>
    <row r="86" spans="1:13" ht="20.100000000000001" customHeight="1">
      <c r="A86" s="132" t="s">
        <v>119</v>
      </c>
      <c r="B86" s="636">
        <v>13652201</v>
      </c>
      <c r="C86" s="636">
        <v>1940760</v>
      </c>
      <c r="D86" s="636">
        <v>11711441</v>
      </c>
      <c r="E86" s="636">
        <v>397174</v>
      </c>
      <c r="F86" s="636">
        <v>53433</v>
      </c>
      <c r="G86" s="649">
        <v>343741</v>
      </c>
      <c r="H86" s="636">
        <v>13668009</v>
      </c>
      <c r="I86" s="636">
        <v>1938725</v>
      </c>
      <c r="J86" s="636">
        <v>11729284</v>
      </c>
      <c r="K86" s="636">
        <v>397533</v>
      </c>
      <c r="L86" s="636">
        <v>53298</v>
      </c>
      <c r="M86" s="658">
        <v>344235</v>
      </c>
    </row>
    <row r="87" spans="1:13" ht="20.100000000000001" customHeight="1">
      <c r="A87" s="132" t="s">
        <v>325</v>
      </c>
      <c r="B87" s="636">
        <v>641678</v>
      </c>
      <c r="C87" s="636">
        <v>167135</v>
      </c>
      <c r="D87" s="636">
        <v>474543</v>
      </c>
      <c r="E87" s="636">
        <v>24258</v>
      </c>
      <c r="F87" s="636">
        <v>5200</v>
      </c>
      <c r="G87" s="649">
        <v>19058</v>
      </c>
      <c r="H87" s="636">
        <v>638388</v>
      </c>
      <c r="I87" s="636">
        <v>169972</v>
      </c>
      <c r="J87" s="636">
        <v>468416</v>
      </c>
      <c r="K87" s="636">
        <v>20318</v>
      </c>
      <c r="L87" s="636">
        <v>5255</v>
      </c>
      <c r="M87" s="658">
        <v>15063</v>
      </c>
    </row>
    <row r="88" spans="1:13" ht="20.100000000000001" customHeight="1">
      <c r="A88" s="628" t="s">
        <v>11</v>
      </c>
      <c r="B88" s="638">
        <v>4693162</v>
      </c>
      <c r="C88" s="638">
        <v>92889</v>
      </c>
      <c r="D88" s="638">
        <v>4600273</v>
      </c>
      <c r="E88" s="638">
        <v>17933361</v>
      </c>
      <c r="F88" s="638">
        <v>62417</v>
      </c>
      <c r="G88" s="650">
        <v>17870944</v>
      </c>
      <c r="H88" s="638">
        <v>4723612</v>
      </c>
      <c r="I88" s="638">
        <v>92870</v>
      </c>
      <c r="J88" s="638">
        <v>4630742</v>
      </c>
      <c r="K88" s="638">
        <v>17891633</v>
      </c>
      <c r="L88" s="638">
        <v>64194</v>
      </c>
      <c r="M88" s="663">
        <v>17827439</v>
      </c>
    </row>
    <row r="89" spans="1:13" ht="19.5" customHeight="1">
      <c r="G89" s="651"/>
      <c r="M89" s="651" t="s">
        <v>75</v>
      </c>
    </row>
    <row r="90" spans="1:13" ht="19.5" customHeight="1"/>
    <row r="91" spans="1:13" ht="19.5" customHeight="1"/>
    <row r="92" spans="1:13" ht="19.5" customHeight="1"/>
    <row r="93" spans="1:13" ht="19.5" customHeight="1"/>
    <row r="94" spans="1:13" ht="19.5" customHeight="1"/>
    <row r="95" spans="1:13" ht="19.5" customHeight="1"/>
    <row r="96" spans="1:13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</sheetData>
  <protectedRanges>
    <protectedRange sqref="B30:E31 B44:G61 F1:G2 B32:G35 A16:G16 A1:E3 H61:M74 A32:A61 A89:F89 H76:M88 H89:L89 A62:G88" name="範囲1_3"/>
    <protectedRange sqref="F3:G3" name="範囲1_2_1"/>
    <protectedRange sqref="B4:G6 A4:A15" name="範囲1_3_2"/>
    <protectedRange sqref="B12:G15 B7:G10" name="範囲1_1_1_2"/>
    <protectedRange sqref="G29 B17:G19 A17:A29" name="範囲1_3_3"/>
    <protectedRange sqref="B25:G28 B20:G23" name="範囲1_1_1_3"/>
  </protectedRanges>
  <mergeCells count="54">
    <mergeCell ref="A1:M1"/>
    <mergeCell ref="F3:G3"/>
    <mergeCell ref="L3:M3"/>
    <mergeCell ref="B4:G4"/>
    <mergeCell ref="H4:M4"/>
    <mergeCell ref="B5:D5"/>
    <mergeCell ref="E5:G5"/>
    <mergeCell ref="H5:J5"/>
    <mergeCell ref="K5:M5"/>
    <mergeCell ref="B18:G18"/>
    <mergeCell ref="H18:M18"/>
    <mergeCell ref="B19:D19"/>
    <mergeCell ref="E19:G19"/>
    <mergeCell ref="H19:J19"/>
    <mergeCell ref="K19:M19"/>
    <mergeCell ref="L30:M30"/>
    <mergeCell ref="F32:G32"/>
    <mergeCell ref="L32:M32"/>
    <mergeCell ref="B33:G33"/>
    <mergeCell ref="H33:M33"/>
    <mergeCell ref="B34:D34"/>
    <mergeCell ref="E34:G34"/>
    <mergeCell ref="H34:J34"/>
    <mergeCell ref="K34:M34"/>
    <mergeCell ref="F46:G46"/>
    <mergeCell ref="L46:M46"/>
    <mergeCell ref="B47:G47"/>
    <mergeCell ref="H47:M47"/>
    <mergeCell ref="B48:D48"/>
    <mergeCell ref="E48:G48"/>
    <mergeCell ref="H48:J48"/>
    <mergeCell ref="K48:M48"/>
    <mergeCell ref="F61:G61"/>
    <mergeCell ref="L61:M61"/>
    <mergeCell ref="B62:G62"/>
    <mergeCell ref="H62:M62"/>
    <mergeCell ref="B63:D63"/>
    <mergeCell ref="E63:G63"/>
    <mergeCell ref="H63:J63"/>
    <mergeCell ref="K63:M63"/>
    <mergeCell ref="F76:G76"/>
    <mergeCell ref="L76:M76"/>
    <mergeCell ref="B77:G77"/>
    <mergeCell ref="H77:M77"/>
    <mergeCell ref="B78:D78"/>
    <mergeCell ref="E78:G78"/>
    <mergeCell ref="H78:J78"/>
    <mergeCell ref="K78:M78"/>
    <mergeCell ref="A4:A6"/>
    <mergeCell ref="A18:A20"/>
    <mergeCell ref="A33:A35"/>
    <mergeCell ref="A47:A49"/>
    <mergeCell ref="A62:A64"/>
    <mergeCell ref="A77:A79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5" fitToWidth="1" fitToHeight="1" orientation="landscape" usePrinterDefaults="1" r:id="rId1"/>
  <headerFooter alignWithMargins="0">
    <oddFooter xml:space="preserve">&amp;C&amp;"HGｺﾞｼｯｸM,ﾒﾃﾞｨｳﾑ"&amp;11
</oddFooter>
  </headerFooter>
  <rowBreaks count="2" manualBreakCount="2">
    <brk id="30" max="12" man="1"/>
    <brk id="75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38"/>
  <sheetViews>
    <sheetView zoomScale="90" zoomScaleNormal="90" zoomScaleSheetLayoutView="100" workbookViewId="0">
      <selection sqref="A1:G1"/>
    </sheetView>
  </sheetViews>
  <sheetFormatPr defaultRowHeight="11.25"/>
  <cols>
    <col min="1" max="1" width="17" style="465" customWidth="1"/>
    <col min="2" max="3" width="16.83203125" style="465" customWidth="1"/>
    <col min="4" max="4" width="18" style="465" customWidth="1"/>
    <col min="5" max="5" width="17.1640625" style="465" customWidth="1"/>
    <col min="6" max="6" width="14.83203125" style="465" customWidth="1"/>
    <col min="7" max="7" width="15.6640625" style="465" customWidth="1"/>
    <col min="8" max="11" width="9.33203125" style="465" customWidth="1"/>
    <col min="12" max="13" width="8.83203125" style="465" customWidth="1"/>
    <col min="14" max="16384" width="9.33203125" style="465" customWidth="1"/>
  </cols>
  <sheetData>
    <row r="1" spans="1:7" s="2" customFormat="1" ht="20.100000000000001" customHeight="1">
      <c r="A1" s="5" t="s">
        <v>302</v>
      </c>
      <c r="B1" s="5"/>
      <c r="C1" s="5"/>
      <c r="D1" s="5"/>
      <c r="E1" s="5"/>
      <c r="F1" s="5"/>
      <c r="G1" s="5"/>
    </row>
    <row r="2" spans="1:7" s="2" customFormat="1" ht="20.100000000000001" customHeight="1">
      <c r="A2" s="5"/>
      <c r="B2" s="5"/>
      <c r="C2" s="5"/>
      <c r="D2" s="5"/>
      <c r="E2" s="5"/>
      <c r="F2" s="5"/>
      <c r="G2" s="5"/>
    </row>
    <row r="3" spans="1:7" s="2" customFormat="1" ht="20.100000000000001" customHeight="1">
      <c r="A3" s="5"/>
      <c r="B3" s="5"/>
      <c r="C3" s="5"/>
      <c r="D3" s="5"/>
      <c r="E3" s="5"/>
      <c r="F3" s="113" t="s">
        <v>152</v>
      </c>
      <c r="G3" s="113"/>
    </row>
    <row r="4" spans="1:7" s="2" customFormat="1" ht="20.100000000000001" customHeight="1">
      <c r="A4" s="66" t="s">
        <v>48</v>
      </c>
      <c r="B4" s="665" t="s">
        <v>383</v>
      </c>
      <c r="C4" s="439"/>
      <c r="D4" s="439"/>
      <c r="E4" s="439"/>
      <c r="F4" s="439"/>
      <c r="G4" s="673"/>
    </row>
    <row r="5" spans="1:7" s="2" customFormat="1" ht="20.100000000000001" customHeight="1">
      <c r="A5" s="625"/>
      <c r="B5" s="99" t="s">
        <v>336</v>
      </c>
      <c r="C5" s="669"/>
      <c r="D5" s="99" t="s">
        <v>72</v>
      </c>
      <c r="E5" s="669"/>
      <c r="F5" s="95" t="s">
        <v>361</v>
      </c>
      <c r="G5" s="674"/>
    </row>
    <row r="6" spans="1:7" s="2" customFormat="1" ht="20.100000000000001" customHeight="1">
      <c r="A6" s="664"/>
      <c r="B6" s="666" t="s">
        <v>88</v>
      </c>
      <c r="C6" s="670"/>
      <c r="D6" s="666" t="s">
        <v>82</v>
      </c>
      <c r="E6" s="670"/>
      <c r="F6" s="666" t="s">
        <v>49</v>
      </c>
      <c r="G6" s="675"/>
    </row>
    <row r="7" spans="1:7" s="2" customFormat="1" ht="20.100000000000001" customHeight="1">
      <c r="A7" s="626"/>
      <c r="B7" s="667" t="s">
        <v>66</v>
      </c>
      <c r="C7" s="667" t="s">
        <v>42</v>
      </c>
      <c r="D7" s="667" t="s">
        <v>66</v>
      </c>
      <c r="E7" s="667" t="s">
        <v>42</v>
      </c>
      <c r="F7" s="667" t="s">
        <v>66</v>
      </c>
      <c r="G7" s="676" t="s">
        <v>42</v>
      </c>
    </row>
    <row r="8" spans="1:7" s="2" customFormat="1" ht="20.100000000000001" customHeight="1">
      <c r="A8" s="68" t="s">
        <v>93</v>
      </c>
      <c r="B8" s="635">
        <f t="shared" ref="B8:G8" si="0">SUM(B9:B13)</f>
        <v>6758588</v>
      </c>
      <c r="C8" s="635">
        <f t="shared" si="0"/>
        <v>3258078</v>
      </c>
      <c r="D8" s="635">
        <f t="shared" si="0"/>
        <v>137678480</v>
      </c>
      <c r="E8" s="635">
        <f t="shared" si="0"/>
        <v>48266040</v>
      </c>
      <c r="F8" s="635">
        <f t="shared" si="0"/>
        <v>93160</v>
      </c>
      <c r="G8" s="661">
        <f t="shared" si="0"/>
        <v>96238</v>
      </c>
    </row>
    <row r="9" spans="1:7" s="2" customFormat="1" ht="20.100000000000001" customHeight="1">
      <c r="A9" s="627" t="s">
        <v>94</v>
      </c>
      <c r="B9" s="635">
        <v>77114</v>
      </c>
      <c r="C9" s="635">
        <v>55872</v>
      </c>
      <c r="D9" s="635">
        <v>2767188</v>
      </c>
      <c r="E9" s="635">
        <v>2335759</v>
      </c>
      <c r="F9" s="635">
        <v>35884</v>
      </c>
      <c r="G9" s="662">
        <v>41806</v>
      </c>
    </row>
    <row r="10" spans="1:7" s="2" customFormat="1" ht="20.100000000000001" customHeight="1">
      <c r="A10" s="132" t="s">
        <v>77</v>
      </c>
      <c r="B10" s="636">
        <v>68515</v>
      </c>
      <c r="C10" s="636">
        <v>2210288</v>
      </c>
      <c r="D10" s="636">
        <v>1011613</v>
      </c>
      <c r="E10" s="636">
        <v>24416859</v>
      </c>
      <c r="F10" s="636">
        <v>14765</v>
      </c>
      <c r="G10" s="658">
        <v>11047</v>
      </c>
    </row>
    <row r="11" spans="1:7" s="2" customFormat="1" ht="20.100000000000001" customHeight="1">
      <c r="A11" s="132" t="s">
        <v>53</v>
      </c>
      <c r="B11" s="636">
        <v>2417658</v>
      </c>
      <c r="C11" s="636">
        <v>495607</v>
      </c>
      <c r="D11" s="636">
        <v>60445145</v>
      </c>
      <c r="E11" s="636">
        <v>13313330</v>
      </c>
      <c r="F11" s="636">
        <v>25002</v>
      </c>
      <c r="G11" s="658">
        <v>26863</v>
      </c>
    </row>
    <row r="12" spans="1:7" s="2" customFormat="1" ht="20.100000000000001" customHeight="1">
      <c r="A12" s="132" t="s">
        <v>97</v>
      </c>
      <c r="B12" s="636">
        <v>4195301</v>
      </c>
      <c r="C12" s="636">
        <v>496311</v>
      </c>
      <c r="D12" s="636">
        <v>73454534</v>
      </c>
      <c r="E12" s="636">
        <v>8200092</v>
      </c>
      <c r="F12" s="636">
        <v>17509</v>
      </c>
      <c r="G12" s="658">
        <v>16522</v>
      </c>
    </row>
    <row r="13" spans="1:7" s="2" customFormat="1" ht="20.100000000000001" customHeight="1">
      <c r="A13" s="628" t="s">
        <v>100</v>
      </c>
      <c r="B13" s="638">
        <v>0</v>
      </c>
      <c r="C13" s="638">
        <v>0</v>
      </c>
      <c r="D13" s="638">
        <v>0</v>
      </c>
      <c r="E13" s="638">
        <v>0</v>
      </c>
      <c r="F13" s="638">
        <v>0</v>
      </c>
      <c r="G13" s="663">
        <v>0</v>
      </c>
    </row>
    <row r="14" spans="1:7" s="2" customFormat="1" ht="20.100000000000001" customHeight="1">
      <c r="A14" s="5"/>
      <c r="B14" s="5"/>
      <c r="C14" s="5"/>
      <c r="D14" s="5"/>
      <c r="E14" s="5"/>
      <c r="F14" s="5"/>
      <c r="G14" s="5"/>
    </row>
    <row r="15" spans="1:7" s="2" customFormat="1" ht="20.100000000000001" customHeight="1">
      <c r="A15" s="66" t="s">
        <v>48</v>
      </c>
      <c r="B15" s="665" t="s">
        <v>311</v>
      </c>
      <c r="C15" s="439"/>
      <c r="D15" s="439"/>
      <c r="E15" s="439"/>
      <c r="F15" s="439"/>
      <c r="G15" s="673"/>
    </row>
    <row r="16" spans="1:7" s="2" customFormat="1" ht="20.100000000000001" customHeight="1">
      <c r="A16" s="625"/>
      <c r="B16" s="99" t="s">
        <v>336</v>
      </c>
      <c r="C16" s="669"/>
      <c r="D16" s="99" t="s">
        <v>72</v>
      </c>
      <c r="E16" s="669"/>
      <c r="F16" s="95" t="s">
        <v>361</v>
      </c>
      <c r="G16" s="674"/>
    </row>
    <row r="17" spans="1:7" s="2" customFormat="1" ht="20.100000000000001" customHeight="1">
      <c r="A17" s="625"/>
      <c r="B17" s="666" t="s">
        <v>88</v>
      </c>
      <c r="C17" s="670"/>
      <c r="D17" s="666" t="s">
        <v>82</v>
      </c>
      <c r="E17" s="670"/>
      <c r="F17" s="666" t="s">
        <v>49</v>
      </c>
      <c r="G17" s="675"/>
    </row>
    <row r="18" spans="1:7" s="2" customFormat="1" ht="20.100000000000001" customHeight="1">
      <c r="A18" s="67"/>
      <c r="B18" s="668" t="s">
        <v>66</v>
      </c>
      <c r="C18" s="668" t="s">
        <v>42</v>
      </c>
      <c r="D18" s="668" t="s">
        <v>66</v>
      </c>
      <c r="E18" s="668" t="s">
        <v>42</v>
      </c>
      <c r="F18" s="668" t="s">
        <v>66</v>
      </c>
      <c r="G18" s="677" t="s">
        <v>42</v>
      </c>
    </row>
    <row r="19" spans="1:7" s="2" customFormat="1" ht="20.100000000000001" customHeight="1">
      <c r="A19" s="68" t="s">
        <v>93</v>
      </c>
      <c r="B19" s="79">
        <f t="shared" ref="B19:G19" si="1">SUM(B20:B24)</f>
        <v>6767646</v>
      </c>
      <c r="C19" s="79">
        <f t="shared" si="1"/>
        <v>3278108</v>
      </c>
      <c r="D19" s="79">
        <f t="shared" si="1"/>
        <v>134882239</v>
      </c>
      <c r="E19" s="79">
        <f t="shared" si="1"/>
        <v>48884492</v>
      </c>
      <c r="F19" s="79">
        <f t="shared" si="1"/>
        <v>91449</v>
      </c>
      <c r="G19" s="655">
        <f t="shared" si="1"/>
        <v>96730</v>
      </c>
    </row>
    <row r="20" spans="1:7" s="2" customFormat="1" ht="20.100000000000001" customHeight="1">
      <c r="A20" s="631" t="s">
        <v>94</v>
      </c>
      <c r="B20" s="79">
        <v>77075</v>
      </c>
      <c r="C20" s="79">
        <v>56060</v>
      </c>
      <c r="D20" s="79">
        <v>2701930</v>
      </c>
      <c r="E20" s="79">
        <v>2311521</v>
      </c>
      <c r="F20" s="79">
        <v>35056</v>
      </c>
      <c r="G20" s="656">
        <v>41233</v>
      </c>
    </row>
    <row r="21" spans="1:7" s="2" customFormat="1" ht="20.100000000000001" customHeight="1">
      <c r="A21" s="181" t="s">
        <v>77</v>
      </c>
      <c r="B21" s="80">
        <v>62482</v>
      </c>
      <c r="C21" s="80">
        <v>2228844</v>
      </c>
      <c r="D21" s="80">
        <v>922368</v>
      </c>
      <c r="E21" s="80">
        <v>24449164</v>
      </c>
      <c r="F21" s="80">
        <v>14762</v>
      </c>
      <c r="G21" s="657">
        <v>10969</v>
      </c>
    </row>
    <row r="22" spans="1:7" s="2" customFormat="1" ht="20.100000000000001" customHeight="1">
      <c r="A22" s="181" t="s">
        <v>53</v>
      </c>
      <c r="B22" s="80">
        <v>2410373</v>
      </c>
      <c r="C22" s="80">
        <v>497960</v>
      </c>
      <c r="D22" s="80">
        <v>59122470</v>
      </c>
      <c r="E22" s="80">
        <v>13134224</v>
      </c>
      <c r="F22" s="80">
        <v>24528</v>
      </c>
      <c r="G22" s="657">
        <v>26376</v>
      </c>
    </row>
    <row r="23" spans="1:7" s="2" customFormat="1" ht="20.100000000000001" customHeight="1">
      <c r="A23" s="181" t="s">
        <v>97</v>
      </c>
      <c r="B23" s="80">
        <v>4217716</v>
      </c>
      <c r="C23" s="80">
        <v>495244</v>
      </c>
      <c r="D23" s="80">
        <v>72135471</v>
      </c>
      <c r="E23" s="80">
        <v>8989583</v>
      </c>
      <c r="F23" s="80">
        <v>17103</v>
      </c>
      <c r="G23" s="657">
        <v>18152</v>
      </c>
    </row>
    <row r="24" spans="1:7" s="2" customFormat="1" ht="20.100000000000001" customHeight="1">
      <c r="A24" s="632" t="s">
        <v>100</v>
      </c>
      <c r="B24" s="81">
        <v>0</v>
      </c>
      <c r="C24" s="81">
        <v>0</v>
      </c>
      <c r="D24" s="81">
        <v>0</v>
      </c>
      <c r="E24" s="81">
        <v>0</v>
      </c>
      <c r="F24" s="81">
        <v>0</v>
      </c>
      <c r="G24" s="659">
        <v>0</v>
      </c>
    </row>
    <row r="25" spans="1:7" s="2" customFormat="1" ht="20.100000000000001" customHeight="1">
      <c r="A25" s="5"/>
      <c r="B25" s="5"/>
      <c r="C25" s="5"/>
      <c r="D25" s="5"/>
      <c r="E25" s="5"/>
      <c r="F25" s="5"/>
      <c r="G25" s="5"/>
    </row>
    <row r="26" spans="1:7" ht="20.100000000000001" customHeight="1">
      <c r="A26" s="66" t="s">
        <v>48</v>
      </c>
      <c r="B26" s="665" t="s">
        <v>384</v>
      </c>
      <c r="C26" s="439"/>
      <c r="D26" s="439"/>
      <c r="E26" s="439"/>
      <c r="F26" s="439"/>
      <c r="G26" s="673"/>
    </row>
    <row r="27" spans="1:7" ht="20.100000000000001" customHeight="1">
      <c r="A27" s="625"/>
      <c r="B27" s="99" t="s">
        <v>336</v>
      </c>
      <c r="C27" s="669"/>
      <c r="D27" s="99" t="s">
        <v>72</v>
      </c>
      <c r="E27" s="669"/>
      <c r="F27" s="95" t="s">
        <v>361</v>
      </c>
      <c r="G27" s="674"/>
    </row>
    <row r="28" spans="1:7" ht="20.100000000000001" customHeight="1">
      <c r="A28" s="664"/>
      <c r="B28" s="666" t="s">
        <v>88</v>
      </c>
      <c r="C28" s="670"/>
      <c r="D28" s="666" t="s">
        <v>82</v>
      </c>
      <c r="E28" s="670"/>
      <c r="F28" s="666" t="s">
        <v>49</v>
      </c>
      <c r="G28" s="675"/>
    </row>
    <row r="29" spans="1:7" ht="19.5" customHeight="1">
      <c r="A29" s="626"/>
      <c r="B29" s="667" t="s">
        <v>66</v>
      </c>
      <c r="C29" s="667" t="s">
        <v>42</v>
      </c>
      <c r="D29" s="667" t="s">
        <v>66</v>
      </c>
      <c r="E29" s="667" t="s">
        <v>42</v>
      </c>
      <c r="F29" s="667" t="s">
        <v>66</v>
      </c>
      <c r="G29" s="676" t="s">
        <v>42</v>
      </c>
    </row>
    <row r="30" spans="1:7" s="466" customFormat="1" ht="24.95" customHeight="1">
      <c r="A30" s="68" t="s">
        <v>93</v>
      </c>
      <c r="B30" s="635">
        <f t="shared" ref="B30:G30" si="2">SUM(B31:B35)</f>
        <v>6772527</v>
      </c>
      <c r="C30" s="635">
        <f t="shared" si="2"/>
        <v>3281579</v>
      </c>
      <c r="D30" s="635">
        <f t="shared" si="2"/>
        <v>132035384</v>
      </c>
      <c r="E30" s="635">
        <f t="shared" si="2"/>
        <v>47845351</v>
      </c>
      <c r="F30" s="635">
        <f t="shared" si="2"/>
        <v>88024</v>
      </c>
      <c r="G30" s="661">
        <f t="shared" si="2"/>
        <v>94421</v>
      </c>
    </row>
    <row r="31" spans="1:7" ht="24.75" customHeight="1">
      <c r="A31" s="627" t="s">
        <v>94</v>
      </c>
      <c r="B31" s="635">
        <v>76231</v>
      </c>
      <c r="C31" s="635">
        <v>56407</v>
      </c>
      <c r="D31" s="635">
        <v>2602989</v>
      </c>
      <c r="E31" s="635">
        <v>2262414</v>
      </c>
      <c r="F31" s="635">
        <v>34146</v>
      </c>
      <c r="G31" s="662">
        <v>40109</v>
      </c>
    </row>
    <row r="32" spans="1:7" ht="24.75" customHeight="1">
      <c r="A32" s="132" t="s">
        <v>77</v>
      </c>
      <c r="B32" s="636">
        <v>57998</v>
      </c>
      <c r="C32" s="636">
        <v>2229494</v>
      </c>
      <c r="D32" s="636">
        <v>758220</v>
      </c>
      <c r="E32" s="636">
        <v>24118400</v>
      </c>
      <c r="F32" s="636">
        <v>13073</v>
      </c>
      <c r="G32" s="658">
        <v>10818</v>
      </c>
    </row>
    <row r="33" spans="1:7" ht="24.75" customHeight="1">
      <c r="A33" s="132" t="s">
        <v>53</v>
      </c>
      <c r="B33" s="636">
        <v>2414338</v>
      </c>
      <c r="C33" s="636">
        <v>476052</v>
      </c>
      <c r="D33" s="636">
        <v>58285668</v>
      </c>
      <c r="E33" s="636">
        <v>12410745</v>
      </c>
      <c r="F33" s="636">
        <v>24141</v>
      </c>
      <c r="G33" s="658">
        <v>26070</v>
      </c>
    </row>
    <row r="34" spans="1:7" ht="24.75" customHeight="1">
      <c r="A34" s="132" t="s">
        <v>97</v>
      </c>
      <c r="B34" s="636">
        <v>4223960</v>
      </c>
      <c r="C34" s="636">
        <v>519626</v>
      </c>
      <c r="D34" s="636">
        <v>70388507</v>
      </c>
      <c r="E34" s="636">
        <v>9053792</v>
      </c>
      <c r="F34" s="636">
        <v>16664</v>
      </c>
      <c r="G34" s="658">
        <v>17424</v>
      </c>
    </row>
    <row r="35" spans="1:7" ht="24.75" customHeight="1">
      <c r="A35" s="628" t="s">
        <v>100</v>
      </c>
      <c r="B35" s="638">
        <v>0</v>
      </c>
      <c r="C35" s="638">
        <v>0</v>
      </c>
      <c r="D35" s="638">
        <v>0</v>
      </c>
      <c r="E35" s="638">
        <v>0</v>
      </c>
      <c r="F35" s="638">
        <v>0</v>
      </c>
      <c r="G35" s="663">
        <v>0</v>
      </c>
    </row>
    <row r="36" spans="1:7" ht="20.100000000000001" customHeight="1">
      <c r="E36" s="671" t="s">
        <v>52</v>
      </c>
      <c r="F36" s="671"/>
      <c r="G36" s="671"/>
    </row>
    <row r="37" spans="1:7" ht="18" customHeight="1">
      <c r="A37" s="640"/>
      <c r="B37" s="640"/>
      <c r="C37" s="640"/>
      <c r="D37" s="640"/>
      <c r="E37" s="640"/>
      <c r="F37" s="113" t="s">
        <v>152</v>
      </c>
      <c r="G37" s="113"/>
    </row>
    <row r="38" spans="1:7" ht="20.100000000000001" customHeight="1">
      <c r="A38" s="66" t="s">
        <v>48</v>
      </c>
      <c r="B38" s="665" t="s">
        <v>226</v>
      </c>
      <c r="C38" s="439"/>
      <c r="D38" s="439"/>
      <c r="E38" s="439"/>
      <c r="F38" s="439"/>
      <c r="G38" s="673"/>
    </row>
    <row r="39" spans="1:7" ht="20.100000000000001" customHeight="1">
      <c r="A39" s="625"/>
      <c r="B39" s="99" t="s">
        <v>336</v>
      </c>
      <c r="C39" s="669"/>
      <c r="D39" s="99" t="s">
        <v>72</v>
      </c>
      <c r="E39" s="669"/>
      <c r="F39" s="95" t="s">
        <v>361</v>
      </c>
      <c r="G39" s="674"/>
    </row>
    <row r="40" spans="1:7" ht="20.100000000000001" customHeight="1">
      <c r="A40" s="625"/>
      <c r="B40" s="666" t="s">
        <v>88</v>
      </c>
      <c r="C40" s="670"/>
      <c r="D40" s="666" t="s">
        <v>82</v>
      </c>
      <c r="E40" s="670"/>
      <c r="F40" s="666" t="s">
        <v>49</v>
      </c>
      <c r="G40" s="675"/>
    </row>
    <row r="41" spans="1:7" ht="20.100000000000001" customHeight="1">
      <c r="A41" s="67"/>
      <c r="B41" s="668" t="s">
        <v>66</v>
      </c>
      <c r="C41" s="668" t="s">
        <v>42</v>
      </c>
      <c r="D41" s="668" t="s">
        <v>66</v>
      </c>
      <c r="E41" s="668" t="s">
        <v>42</v>
      </c>
      <c r="F41" s="668" t="s">
        <v>66</v>
      </c>
      <c r="G41" s="677" t="s">
        <v>42</v>
      </c>
    </row>
    <row r="42" spans="1:7" s="466" customFormat="1" ht="24.75" customHeight="1">
      <c r="A42" s="68" t="s">
        <v>93</v>
      </c>
      <c r="B42" s="79">
        <f t="shared" ref="B42:G42" si="3">SUM(B43:B47)</f>
        <v>6764310</v>
      </c>
      <c r="C42" s="79">
        <f t="shared" si="3"/>
        <v>3290274</v>
      </c>
      <c r="D42" s="79">
        <f t="shared" si="3"/>
        <v>130096340</v>
      </c>
      <c r="E42" s="79">
        <f t="shared" si="3"/>
        <v>47656725</v>
      </c>
      <c r="F42" s="79">
        <f t="shared" si="3"/>
        <v>86163</v>
      </c>
      <c r="G42" s="655">
        <f t="shared" si="3"/>
        <v>93325</v>
      </c>
    </row>
    <row r="43" spans="1:7" ht="24.75" customHeight="1">
      <c r="A43" s="631" t="s">
        <v>94</v>
      </c>
      <c r="B43" s="79">
        <v>75722</v>
      </c>
      <c r="C43" s="79">
        <v>56926</v>
      </c>
      <c r="D43" s="79">
        <v>2548122</v>
      </c>
      <c r="E43" s="79">
        <v>2248190</v>
      </c>
      <c r="F43" s="79">
        <v>33651</v>
      </c>
      <c r="G43" s="656">
        <v>39493</v>
      </c>
    </row>
    <row r="44" spans="1:7" ht="24.75" customHeight="1">
      <c r="A44" s="181" t="s">
        <v>77</v>
      </c>
      <c r="B44" s="80">
        <v>54994</v>
      </c>
      <c r="C44" s="80">
        <v>2234928</v>
      </c>
      <c r="D44" s="80">
        <v>670070</v>
      </c>
      <c r="E44" s="80">
        <v>24040645</v>
      </c>
      <c r="F44" s="80">
        <v>12184</v>
      </c>
      <c r="G44" s="657">
        <v>10757</v>
      </c>
    </row>
    <row r="45" spans="1:7" ht="24.75" customHeight="1">
      <c r="A45" s="181" t="s">
        <v>53</v>
      </c>
      <c r="B45" s="80">
        <v>2405786</v>
      </c>
      <c r="C45" s="80">
        <v>483018</v>
      </c>
      <c r="D45" s="80">
        <v>57599485</v>
      </c>
      <c r="E45" s="80">
        <v>12424936</v>
      </c>
      <c r="F45" s="80">
        <v>23942</v>
      </c>
      <c r="G45" s="657">
        <v>25724</v>
      </c>
    </row>
    <row r="46" spans="1:7" ht="24.75" customHeight="1">
      <c r="A46" s="181" t="s">
        <v>97</v>
      </c>
      <c r="B46" s="80">
        <v>4227808</v>
      </c>
      <c r="C46" s="80">
        <v>515402</v>
      </c>
      <c r="D46" s="80">
        <v>69278663</v>
      </c>
      <c r="E46" s="80">
        <v>8942954</v>
      </c>
      <c r="F46" s="80">
        <v>16386</v>
      </c>
      <c r="G46" s="657">
        <v>17351</v>
      </c>
    </row>
    <row r="47" spans="1:7" ht="24.75" customHeight="1">
      <c r="A47" s="632" t="s">
        <v>100</v>
      </c>
      <c r="B47" s="81">
        <v>0</v>
      </c>
      <c r="C47" s="81">
        <v>0</v>
      </c>
      <c r="D47" s="81">
        <v>0</v>
      </c>
      <c r="E47" s="81">
        <v>0</v>
      </c>
      <c r="F47" s="81">
        <v>0</v>
      </c>
      <c r="G47" s="659">
        <v>0</v>
      </c>
    </row>
    <row r="48" spans="1:7" ht="18" customHeight="1">
      <c r="A48" s="65"/>
      <c r="B48" s="94"/>
      <c r="C48" s="94"/>
      <c r="D48" s="94"/>
      <c r="E48" s="94"/>
      <c r="F48" s="170"/>
      <c r="G48" s="170"/>
    </row>
    <row r="49" spans="1:7" ht="20.100000000000001" customHeight="1">
      <c r="A49" s="66" t="s">
        <v>48</v>
      </c>
      <c r="B49" s="665" t="s">
        <v>306</v>
      </c>
      <c r="C49" s="439"/>
      <c r="D49" s="439"/>
      <c r="E49" s="439"/>
      <c r="F49" s="439"/>
      <c r="G49" s="673"/>
    </row>
    <row r="50" spans="1:7" ht="20.100000000000001" customHeight="1">
      <c r="A50" s="625"/>
      <c r="B50" s="99" t="s">
        <v>336</v>
      </c>
      <c r="C50" s="669"/>
      <c r="D50" s="99" t="s">
        <v>72</v>
      </c>
      <c r="E50" s="669"/>
      <c r="F50" s="95" t="s">
        <v>361</v>
      </c>
      <c r="G50" s="674"/>
    </row>
    <row r="51" spans="1:7" ht="20.100000000000001" customHeight="1">
      <c r="A51" s="664"/>
      <c r="B51" s="666" t="s">
        <v>88</v>
      </c>
      <c r="C51" s="670"/>
      <c r="D51" s="666" t="s">
        <v>82</v>
      </c>
      <c r="E51" s="670"/>
      <c r="F51" s="666" t="s">
        <v>49</v>
      </c>
      <c r="G51" s="675"/>
    </row>
    <row r="52" spans="1:7" ht="24.95" customHeight="1">
      <c r="A52" s="626"/>
      <c r="B52" s="667" t="s">
        <v>66</v>
      </c>
      <c r="C52" s="667" t="s">
        <v>42</v>
      </c>
      <c r="D52" s="667" t="s">
        <v>66</v>
      </c>
      <c r="E52" s="667" t="s">
        <v>42</v>
      </c>
      <c r="F52" s="667" t="s">
        <v>66</v>
      </c>
      <c r="G52" s="676" t="s">
        <v>42</v>
      </c>
    </row>
    <row r="53" spans="1:7" ht="24.75" customHeight="1">
      <c r="A53" s="68" t="s">
        <v>93</v>
      </c>
      <c r="B53" s="635">
        <f t="shared" ref="B53:G53" si="4">SUM(B54:B58)</f>
        <v>6771656</v>
      </c>
      <c r="C53" s="635">
        <f t="shared" si="4"/>
        <v>3305796</v>
      </c>
      <c r="D53" s="635">
        <f t="shared" si="4"/>
        <v>128462570</v>
      </c>
      <c r="E53" s="635">
        <f t="shared" si="4"/>
        <v>47371532</v>
      </c>
      <c r="F53" s="635">
        <f t="shared" si="4"/>
        <v>85203</v>
      </c>
      <c r="G53" s="661">
        <f t="shared" si="4"/>
        <v>91987</v>
      </c>
    </row>
    <row r="54" spans="1:7" ht="24.75" customHeight="1">
      <c r="A54" s="627" t="s">
        <v>94</v>
      </c>
      <c r="B54" s="635">
        <v>75542</v>
      </c>
      <c r="C54" s="635">
        <v>56926</v>
      </c>
      <c r="D54" s="635">
        <v>2506303</v>
      </c>
      <c r="E54" s="635">
        <v>2217599</v>
      </c>
      <c r="F54" s="635">
        <v>33178</v>
      </c>
      <c r="G54" s="662">
        <v>38956</v>
      </c>
    </row>
    <row r="55" spans="1:7" ht="24.75" customHeight="1">
      <c r="A55" s="132" t="s">
        <v>77</v>
      </c>
      <c r="B55" s="636">
        <v>50212</v>
      </c>
      <c r="C55" s="636">
        <v>2241793</v>
      </c>
      <c r="D55" s="636">
        <v>613967</v>
      </c>
      <c r="E55" s="636">
        <v>23933932</v>
      </c>
      <c r="F55" s="636">
        <v>12227</v>
      </c>
      <c r="G55" s="658">
        <v>10676</v>
      </c>
    </row>
    <row r="56" spans="1:7" ht="24.75" customHeight="1">
      <c r="A56" s="132" t="s">
        <v>53</v>
      </c>
      <c r="B56" s="636">
        <v>2399527</v>
      </c>
      <c r="C56" s="636">
        <v>490747</v>
      </c>
      <c r="D56" s="636">
        <v>56718523</v>
      </c>
      <c r="E56" s="636">
        <v>12447695</v>
      </c>
      <c r="F56" s="636">
        <v>23637</v>
      </c>
      <c r="G56" s="658">
        <v>25365</v>
      </c>
    </row>
    <row r="57" spans="1:7" ht="24.75" customHeight="1">
      <c r="A57" s="132" t="s">
        <v>97</v>
      </c>
      <c r="B57" s="636">
        <v>4246375</v>
      </c>
      <c r="C57" s="636">
        <v>516330</v>
      </c>
      <c r="D57" s="636">
        <v>68623777</v>
      </c>
      <c r="E57" s="636">
        <v>8772306</v>
      </c>
      <c r="F57" s="636">
        <v>16161</v>
      </c>
      <c r="G57" s="658">
        <v>16990</v>
      </c>
    </row>
    <row r="58" spans="1:7" s="467" customFormat="1" ht="24.75" customHeight="1">
      <c r="A58" s="628" t="s">
        <v>100</v>
      </c>
      <c r="B58" s="638">
        <v>0</v>
      </c>
      <c r="C58" s="638">
        <v>0</v>
      </c>
      <c r="D58" s="638">
        <v>0</v>
      </c>
      <c r="E58" s="638">
        <v>0</v>
      </c>
      <c r="F58" s="638">
        <v>0</v>
      </c>
      <c r="G58" s="663">
        <v>0</v>
      </c>
    </row>
    <row r="59" spans="1:7" ht="20.100000000000001" customHeight="1">
      <c r="A59" s="467"/>
      <c r="B59" s="467"/>
      <c r="C59" s="467"/>
      <c r="D59" s="467"/>
      <c r="E59" s="467"/>
    </row>
    <row r="60" spans="1:7" ht="20.100000000000001" customHeight="1">
      <c r="A60" s="66" t="s">
        <v>48</v>
      </c>
      <c r="B60" s="665" t="s">
        <v>356</v>
      </c>
      <c r="C60" s="439"/>
      <c r="D60" s="439"/>
      <c r="E60" s="439"/>
      <c r="F60" s="439"/>
      <c r="G60" s="673"/>
    </row>
    <row r="61" spans="1:7" ht="20.100000000000001" customHeight="1">
      <c r="A61" s="625"/>
      <c r="B61" s="99" t="s">
        <v>336</v>
      </c>
      <c r="C61" s="669"/>
      <c r="D61" s="99" t="s">
        <v>72</v>
      </c>
      <c r="E61" s="669"/>
      <c r="F61" s="95" t="s">
        <v>361</v>
      </c>
      <c r="G61" s="674"/>
    </row>
    <row r="62" spans="1:7" ht="20.100000000000001" customHeight="1">
      <c r="A62" s="664"/>
      <c r="B62" s="666" t="s">
        <v>88</v>
      </c>
      <c r="C62" s="670"/>
      <c r="D62" s="666" t="s">
        <v>82</v>
      </c>
      <c r="E62" s="670"/>
      <c r="F62" s="666" t="s">
        <v>49</v>
      </c>
      <c r="G62" s="675"/>
    </row>
    <row r="63" spans="1:7" ht="24.95" customHeight="1">
      <c r="A63" s="626"/>
      <c r="B63" s="667" t="s">
        <v>66</v>
      </c>
      <c r="C63" s="667" t="s">
        <v>42</v>
      </c>
      <c r="D63" s="667" t="s">
        <v>66</v>
      </c>
      <c r="E63" s="667" t="s">
        <v>42</v>
      </c>
      <c r="F63" s="667" t="s">
        <v>66</v>
      </c>
      <c r="G63" s="676" t="s">
        <v>42</v>
      </c>
    </row>
    <row r="64" spans="1:7" ht="24.75" customHeight="1">
      <c r="A64" s="68" t="s">
        <v>93</v>
      </c>
      <c r="B64" s="635">
        <f t="shared" ref="B64:G64" si="5">SUM(B65:B69)</f>
        <v>6769230</v>
      </c>
      <c r="C64" s="635">
        <f t="shared" si="5"/>
        <v>3312362</v>
      </c>
      <c r="D64" s="635">
        <f t="shared" si="5"/>
        <v>125957688</v>
      </c>
      <c r="E64" s="635">
        <f t="shared" si="5"/>
        <v>47003888</v>
      </c>
      <c r="F64" s="635">
        <f t="shared" si="5"/>
        <v>83583</v>
      </c>
      <c r="G64" s="661">
        <f t="shared" si="5"/>
        <v>85681</v>
      </c>
    </row>
    <row r="65" spans="1:7" ht="24.75" customHeight="1">
      <c r="A65" s="627" t="s">
        <v>94</v>
      </c>
      <c r="B65" s="635">
        <v>74649</v>
      </c>
      <c r="C65" s="635">
        <v>70001</v>
      </c>
      <c r="D65" s="635">
        <v>2439966</v>
      </c>
      <c r="E65" s="635">
        <v>2346990</v>
      </c>
      <c r="F65" s="635">
        <v>32686</v>
      </c>
      <c r="G65" s="662">
        <v>33528</v>
      </c>
    </row>
    <row r="66" spans="1:7" ht="24.75" customHeight="1">
      <c r="A66" s="132" t="s">
        <v>77</v>
      </c>
      <c r="B66" s="636">
        <v>48901</v>
      </c>
      <c r="C66" s="636">
        <v>2224454</v>
      </c>
      <c r="D66" s="636">
        <v>578276</v>
      </c>
      <c r="E66" s="636">
        <v>23650515</v>
      </c>
      <c r="F66" s="636">
        <v>11825</v>
      </c>
      <c r="G66" s="658">
        <v>10632</v>
      </c>
    </row>
    <row r="67" spans="1:7" ht="24.75" customHeight="1">
      <c r="A67" s="132" t="s">
        <v>53</v>
      </c>
      <c r="B67" s="636">
        <v>2390579</v>
      </c>
      <c r="C67" s="636">
        <v>493948</v>
      </c>
      <c r="D67" s="636">
        <v>55535104</v>
      </c>
      <c r="E67" s="636">
        <v>12320851</v>
      </c>
      <c r="F67" s="636">
        <v>23231</v>
      </c>
      <c r="G67" s="658">
        <v>24944</v>
      </c>
    </row>
    <row r="68" spans="1:7" ht="24.75" customHeight="1">
      <c r="A68" s="132" t="s">
        <v>97</v>
      </c>
      <c r="B68" s="636">
        <v>4255101</v>
      </c>
      <c r="C68" s="636">
        <v>523959</v>
      </c>
      <c r="D68" s="636">
        <v>67404342</v>
      </c>
      <c r="E68" s="636">
        <v>8685532</v>
      </c>
      <c r="F68" s="636">
        <v>15841</v>
      </c>
      <c r="G68" s="658">
        <v>16577</v>
      </c>
    </row>
    <row r="69" spans="1:7" s="467" customFormat="1" ht="24.75" customHeight="1">
      <c r="A69" s="628" t="s">
        <v>100</v>
      </c>
      <c r="B69" s="638">
        <v>0</v>
      </c>
      <c r="C69" s="638">
        <v>0</v>
      </c>
      <c r="D69" s="638">
        <v>0</v>
      </c>
      <c r="E69" s="638">
        <v>0</v>
      </c>
      <c r="F69" s="638">
        <v>0</v>
      </c>
      <c r="G69" s="663">
        <v>0</v>
      </c>
    </row>
    <row r="70" spans="1:7" ht="20.100000000000001" customHeight="1">
      <c r="E70" s="671" t="s">
        <v>52</v>
      </c>
      <c r="F70" s="671"/>
      <c r="G70" s="671"/>
    </row>
    <row r="71" spans="1:7" ht="20.100000000000001" customHeight="1">
      <c r="A71" s="467"/>
      <c r="B71" s="467"/>
      <c r="C71" s="467"/>
      <c r="D71" s="467"/>
      <c r="E71" s="467"/>
      <c r="F71" s="113" t="s">
        <v>152</v>
      </c>
      <c r="G71" s="113"/>
    </row>
    <row r="72" spans="1:7" ht="20.100000000000001" customHeight="1">
      <c r="A72" s="66" t="s">
        <v>48</v>
      </c>
      <c r="B72" s="665" t="s">
        <v>181</v>
      </c>
      <c r="C72" s="439"/>
      <c r="D72" s="439"/>
      <c r="E72" s="439"/>
      <c r="F72" s="439"/>
      <c r="G72" s="673"/>
    </row>
    <row r="73" spans="1:7" ht="20.100000000000001" customHeight="1">
      <c r="A73" s="625"/>
      <c r="B73" s="99" t="s">
        <v>336</v>
      </c>
      <c r="C73" s="669"/>
      <c r="D73" s="99" t="s">
        <v>72</v>
      </c>
      <c r="E73" s="669"/>
      <c r="F73" s="95" t="s">
        <v>361</v>
      </c>
      <c r="G73" s="674"/>
    </row>
    <row r="74" spans="1:7" ht="20.100000000000001" customHeight="1">
      <c r="A74" s="664"/>
      <c r="B74" s="666" t="s">
        <v>88</v>
      </c>
      <c r="C74" s="670"/>
      <c r="D74" s="666" t="s">
        <v>82</v>
      </c>
      <c r="E74" s="670"/>
      <c r="F74" s="666" t="s">
        <v>49</v>
      </c>
      <c r="G74" s="675"/>
    </row>
    <row r="75" spans="1:7" ht="24.95" customHeight="1">
      <c r="A75" s="626"/>
      <c r="B75" s="667" t="s">
        <v>66</v>
      </c>
      <c r="C75" s="667" t="s">
        <v>42</v>
      </c>
      <c r="D75" s="667" t="s">
        <v>66</v>
      </c>
      <c r="E75" s="667" t="s">
        <v>42</v>
      </c>
      <c r="F75" s="667" t="s">
        <v>66</v>
      </c>
      <c r="G75" s="676" t="s">
        <v>42</v>
      </c>
    </row>
    <row r="76" spans="1:7" ht="24.75" customHeight="1">
      <c r="A76" s="68" t="s">
        <v>93</v>
      </c>
      <c r="B76" s="635">
        <f t="shared" ref="B76:G76" si="6">SUM(B77:B81)</f>
        <v>6763922</v>
      </c>
      <c r="C76" s="635">
        <f t="shared" si="6"/>
        <v>3343184</v>
      </c>
      <c r="D76" s="635">
        <f t="shared" si="6"/>
        <v>123295682</v>
      </c>
      <c r="E76" s="635">
        <f t="shared" si="6"/>
        <v>46950804</v>
      </c>
      <c r="F76" s="635">
        <f t="shared" si="6"/>
        <v>82307</v>
      </c>
      <c r="G76" s="661">
        <f t="shared" si="6"/>
        <v>84341</v>
      </c>
    </row>
    <row r="77" spans="1:7" ht="24.75" customHeight="1">
      <c r="A77" s="627" t="s">
        <v>94</v>
      </c>
      <c r="B77" s="635">
        <v>74134</v>
      </c>
      <c r="C77" s="635">
        <v>70190</v>
      </c>
      <c r="D77" s="635">
        <v>2388005</v>
      </c>
      <c r="E77" s="635">
        <v>2324029</v>
      </c>
      <c r="F77" s="635">
        <v>32212</v>
      </c>
      <c r="G77" s="662">
        <v>33111</v>
      </c>
    </row>
    <row r="78" spans="1:7" ht="24.75" customHeight="1">
      <c r="A78" s="132" t="s">
        <v>77</v>
      </c>
      <c r="B78" s="636">
        <v>48901</v>
      </c>
      <c r="C78" s="636">
        <v>2235034</v>
      </c>
      <c r="D78" s="636">
        <v>577190</v>
      </c>
      <c r="E78" s="636">
        <v>23656307</v>
      </c>
      <c r="F78" s="636">
        <v>11803</v>
      </c>
      <c r="G78" s="658">
        <v>10584</v>
      </c>
    </row>
    <row r="79" spans="1:7" ht="24.75" customHeight="1">
      <c r="A79" s="132" t="s">
        <v>53</v>
      </c>
      <c r="B79" s="636">
        <v>2379916</v>
      </c>
      <c r="C79" s="636">
        <v>503737</v>
      </c>
      <c r="D79" s="636">
        <v>54189094</v>
      </c>
      <c r="E79" s="636">
        <v>12278355</v>
      </c>
      <c r="F79" s="636">
        <v>22769</v>
      </c>
      <c r="G79" s="658">
        <v>24375</v>
      </c>
    </row>
    <row r="80" spans="1:7" ht="24.75" customHeight="1">
      <c r="A80" s="132" t="s">
        <v>97</v>
      </c>
      <c r="B80" s="636">
        <v>4260971</v>
      </c>
      <c r="C80" s="636">
        <v>534223</v>
      </c>
      <c r="D80" s="636">
        <v>66141393</v>
      </c>
      <c r="E80" s="636">
        <v>8692113</v>
      </c>
      <c r="F80" s="636">
        <v>15523</v>
      </c>
      <c r="G80" s="658">
        <v>16271</v>
      </c>
    </row>
    <row r="81" spans="1:8" s="467" customFormat="1" ht="24.75" customHeight="1">
      <c r="A81" s="628" t="s">
        <v>100</v>
      </c>
      <c r="B81" s="638">
        <v>0</v>
      </c>
      <c r="C81" s="638">
        <v>0</v>
      </c>
      <c r="D81" s="638">
        <v>0</v>
      </c>
      <c r="E81" s="638">
        <v>0</v>
      </c>
      <c r="F81" s="638">
        <v>0</v>
      </c>
      <c r="G81" s="663">
        <v>0</v>
      </c>
    </row>
    <row r="82" spans="1:8" ht="20.100000000000001" customHeight="1">
      <c r="A82" s="467"/>
      <c r="B82" s="467"/>
      <c r="C82" s="467"/>
      <c r="D82" s="467"/>
      <c r="E82" s="467"/>
    </row>
    <row r="83" spans="1:8" ht="20.100000000000001" customHeight="1">
      <c r="A83" s="66" t="s">
        <v>48</v>
      </c>
      <c r="B83" s="665" t="s">
        <v>331</v>
      </c>
      <c r="C83" s="439"/>
      <c r="D83" s="439"/>
      <c r="E83" s="439"/>
      <c r="F83" s="439"/>
      <c r="G83" s="673"/>
    </row>
    <row r="84" spans="1:8" ht="20.100000000000001" customHeight="1">
      <c r="A84" s="625"/>
      <c r="B84" s="99" t="s">
        <v>336</v>
      </c>
      <c r="C84" s="669"/>
      <c r="D84" s="99" t="s">
        <v>72</v>
      </c>
      <c r="E84" s="669"/>
      <c r="F84" s="95" t="s">
        <v>361</v>
      </c>
      <c r="G84" s="674"/>
    </row>
    <row r="85" spans="1:8" ht="20.100000000000001" customHeight="1">
      <c r="A85" s="664"/>
      <c r="B85" s="666" t="s">
        <v>88</v>
      </c>
      <c r="C85" s="670"/>
      <c r="D85" s="666" t="s">
        <v>82</v>
      </c>
      <c r="E85" s="670"/>
      <c r="F85" s="666" t="s">
        <v>49</v>
      </c>
      <c r="G85" s="675"/>
    </row>
    <row r="86" spans="1:8" ht="24.95" customHeight="1">
      <c r="A86" s="626"/>
      <c r="B86" s="667" t="s">
        <v>66</v>
      </c>
      <c r="C86" s="667" t="s">
        <v>42</v>
      </c>
      <c r="D86" s="667" t="s">
        <v>66</v>
      </c>
      <c r="E86" s="667" t="s">
        <v>42</v>
      </c>
      <c r="F86" s="667" t="s">
        <v>66</v>
      </c>
      <c r="G86" s="676" t="s">
        <v>42</v>
      </c>
    </row>
    <row r="87" spans="1:8" ht="24.75" customHeight="1">
      <c r="A87" s="68" t="s">
        <v>93</v>
      </c>
      <c r="B87" s="635">
        <f t="shared" ref="B87:G87" si="7">SUM(B88:B92)</f>
        <v>6754035</v>
      </c>
      <c r="C87" s="635">
        <f t="shared" si="7"/>
        <v>3348825</v>
      </c>
      <c r="D87" s="635">
        <f t="shared" si="7"/>
        <v>120980421</v>
      </c>
      <c r="E87" s="635">
        <f t="shared" si="7"/>
        <v>46753086</v>
      </c>
      <c r="F87" s="635">
        <f t="shared" si="7"/>
        <v>81107</v>
      </c>
      <c r="G87" s="661">
        <f t="shared" si="7"/>
        <v>83637</v>
      </c>
    </row>
    <row r="88" spans="1:8" ht="24.75" customHeight="1">
      <c r="A88" s="627" t="s">
        <v>94</v>
      </c>
      <c r="B88" s="635">
        <v>73207</v>
      </c>
      <c r="C88" s="635">
        <v>70748</v>
      </c>
      <c r="D88" s="635">
        <v>2318110</v>
      </c>
      <c r="E88" s="635">
        <v>2329748</v>
      </c>
      <c r="F88" s="635">
        <v>31665</v>
      </c>
      <c r="G88" s="662">
        <v>32930</v>
      </c>
    </row>
    <row r="89" spans="1:8" ht="24.75" customHeight="1">
      <c r="A89" s="132" t="s">
        <v>77</v>
      </c>
      <c r="B89" s="636">
        <v>48901</v>
      </c>
      <c r="C89" s="636">
        <v>2229596</v>
      </c>
      <c r="D89" s="636">
        <v>576385</v>
      </c>
      <c r="E89" s="636">
        <v>23487144</v>
      </c>
      <c r="F89" s="636">
        <v>11787</v>
      </c>
      <c r="G89" s="658">
        <v>10534</v>
      </c>
    </row>
    <row r="90" spans="1:8" ht="24.75" customHeight="1">
      <c r="A90" s="132" t="s">
        <v>53</v>
      </c>
      <c r="B90" s="636">
        <v>2368575</v>
      </c>
      <c r="C90" s="636">
        <v>509021</v>
      </c>
      <c r="D90" s="636">
        <v>53066108</v>
      </c>
      <c r="E90" s="636">
        <v>12297943</v>
      </c>
      <c r="F90" s="636">
        <v>22404</v>
      </c>
      <c r="G90" s="658">
        <v>24160</v>
      </c>
    </row>
    <row r="91" spans="1:8" ht="24.75" customHeight="1">
      <c r="A91" s="132" t="s">
        <v>97</v>
      </c>
      <c r="B91" s="636">
        <v>4263352</v>
      </c>
      <c r="C91" s="636">
        <v>539460</v>
      </c>
      <c r="D91" s="636">
        <v>65019818</v>
      </c>
      <c r="E91" s="636">
        <v>8638251</v>
      </c>
      <c r="F91" s="636">
        <v>15251</v>
      </c>
      <c r="G91" s="658">
        <v>16013</v>
      </c>
    </row>
    <row r="92" spans="1:8" s="467" customFormat="1" ht="24.75" customHeight="1">
      <c r="A92" s="628" t="s">
        <v>100</v>
      </c>
      <c r="B92" s="638">
        <v>0</v>
      </c>
      <c r="C92" s="638">
        <v>0</v>
      </c>
      <c r="D92" s="638">
        <v>0</v>
      </c>
      <c r="E92" s="638">
        <v>0</v>
      </c>
      <c r="F92" s="638">
        <v>0</v>
      </c>
      <c r="G92" s="663">
        <v>0</v>
      </c>
    </row>
    <row r="93" spans="1:8" ht="20.100000000000001" customHeight="1">
      <c r="A93" s="640"/>
      <c r="B93" s="640"/>
      <c r="C93" s="640"/>
      <c r="D93" s="640"/>
      <c r="E93" s="640"/>
      <c r="F93" s="112"/>
      <c r="G93" s="112"/>
      <c r="H93" s="208"/>
    </row>
    <row r="94" spans="1:8" ht="20.100000000000001" customHeight="1">
      <c r="A94" s="66" t="s">
        <v>48</v>
      </c>
      <c r="B94" s="665" t="s">
        <v>248</v>
      </c>
      <c r="C94" s="439"/>
      <c r="D94" s="439"/>
      <c r="E94" s="439"/>
      <c r="F94" s="439"/>
      <c r="G94" s="673"/>
    </row>
    <row r="95" spans="1:8" ht="20.100000000000001" customHeight="1">
      <c r="A95" s="625"/>
      <c r="B95" s="99" t="s">
        <v>336</v>
      </c>
      <c r="C95" s="669"/>
      <c r="D95" s="99" t="s">
        <v>72</v>
      </c>
      <c r="E95" s="669"/>
      <c r="F95" s="95" t="s">
        <v>361</v>
      </c>
      <c r="G95" s="674"/>
    </row>
    <row r="96" spans="1:8" ht="20.100000000000001" customHeight="1">
      <c r="A96" s="664"/>
      <c r="B96" s="666" t="s">
        <v>88</v>
      </c>
      <c r="C96" s="670"/>
      <c r="D96" s="666" t="s">
        <v>82</v>
      </c>
      <c r="E96" s="670"/>
      <c r="F96" s="666" t="s">
        <v>49</v>
      </c>
      <c r="G96" s="675"/>
    </row>
    <row r="97" spans="1:10" ht="24.95" customHeight="1">
      <c r="A97" s="626"/>
      <c r="B97" s="667" t="s">
        <v>66</v>
      </c>
      <c r="C97" s="667" t="s">
        <v>42</v>
      </c>
      <c r="D97" s="667" t="s">
        <v>66</v>
      </c>
      <c r="E97" s="667" t="s">
        <v>42</v>
      </c>
      <c r="F97" s="667" t="s">
        <v>66</v>
      </c>
      <c r="G97" s="676" t="s">
        <v>42</v>
      </c>
    </row>
    <row r="98" spans="1:10" ht="24.75" customHeight="1">
      <c r="A98" s="68" t="s">
        <v>93</v>
      </c>
      <c r="B98" s="635">
        <f t="shared" ref="B98:G98" si="8">SUM(B99:B103)</f>
        <v>6750040</v>
      </c>
      <c r="C98" s="635">
        <f t="shared" si="8"/>
        <v>3362420</v>
      </c>
      <c r="D98" s="635">
        <f t="shared" si="8"/>
        <v>119006038</v>
      </c>
      <c r="E98" s="635">
        <f t="shared" si="8"/>
        <v>47046937</v>
      </c>
      <c r="F98" s="635">
        <f t="shared" si="8"/>
        <v>80262</v>
      </c>
      <c r="G98" s="661">
        <f t="shared" si="8"/>
        <v>83077</v>
      </c>
      <c r="J98" s="467"/>
    </row>
    <row r="99" spans="1:10" ht="24.75" customHeight="1">
      <c r="A99" s="627" t="s">
        <v>94</v>
      </c>
      <c r="B99" s="635">
        <v>72840</v>
      </c>
      <c r="C99" s="635">
        <v>71142</v>
      </c>
      <c r="D99" s="635">
        <v>2269590</v>
      </c>
      <c r="E99" s="635">
        <v>2315127</v>
      </c>
      <c r="F99" s="635">
        <v>31159</v>
      </c>
      <c r="G99" s="662">
        <v>32542</v>
      </c>
    </row>
    <row r="100" spans="1:10" ht="24.75" customHeight="1">
      <c r="A100" s="132" t="s">
        <v>77</v>
      </c>
      <c r="B100" s="636">
        <v>48934</v>
      </c>
      <c r="C100" s="636">
        <v>2249506</v>
      </c>
      <c r="D100" s="636">
        <v>589771</v>
      </c>
      <c r="E100" s="636">
        <v>23987176</v>
      </c>
      <c r="F100" s="636">
        <v>12052</v>
      </c>
      <c r="G100" s="658">
        <v>10663</v>
      </c>
    </row>
    <row r="101" spans="1:10" ht="24.75" customHeight="1">
      <c r="A101" s="132" t="s">
        <v>53</v>
      </c>
      <c r="B101" s="636">
        <v>2359006</v>
      </c>
      <c r="C101" s="636">
        <v>517848</v>
      </c>
      <c r="D101" s="636">
        <v>51909288</v>
      </c>
      <c r="E101" s="636">
        <v>12360341</v>
      </c>
      <c r="F101" s="636">
        <v>22005</v>
      </c>
      <c r="G101" s="658">
        <v>23869</v>
      </c>
    </row>
    <row r="102" spans="1:10" ht="24.75" customHeight="1">
      <c r="A102" s="132" t="s">
        <v>97</v>
      </c>
      <c r="B102" s="636">
        <v>4269260</v>
      </c>
      <c r="C102" s="636">
        <v>523924</v>
      </c>
      <c r="D102" s="636">
        <v>64237389</v>
      </c>
      <c r="E102" s="636">
        <v>8384293</v>
      </c>
      <c r="F102" s="636">
        <v>15046</v>
      </c>
      <c r="G102" s="658">
        <v>16003</v>
      </c>
    </row>
    <row r="103" spans="1:10" s="467" customFormat="1" ht="24.75" customHeight="1">
      <c r="A103" s="628" t="s">
        <v>100</v>
      </c>
      <c r="B103" s="638">
        <v>0</v>
      </c>
      <c r="C103" s="638">
        <v>0</v>
      </c>
      <c r="D103" s="638">
        <v>0</v>
      </c>
      <c r="E103" s="638">
        <v>0</v>
      </c>
      <c r="F103" s="638">
        <v>0</v>
      </c>
      <c r="G103" s="663">
        <v>0</v>
      </c>
    </row>
    <row r="104" spans="1:10" s="467" customFormat="1" ht="19.5" customHeight="1">
      <c r="A104" s="465"/>
      <c r="B104" s="465"/>
      <c r="C104" s="465"/>
      <c r="D104" s="465"/>
      <c r="E104" s="671" t="s">
        <v>52</v>
      </c>
      <c r="F104" s="671"/>
      <c r="G104" s="671"/>
    </row>
    <row r="105" spans="1:10" ht="20.100000000000001" customHeight="1">
      <c r="F105" s="113" t="s">
        <v>152</v>
      </c>
      <c r="G105" s="113"/>
    </row>
    <row r="106" spans="1:10" ht="20.100000000000001" customHeight="1">
      <c r="A106" s="66" t="s">
        <v>48</v>
      </c>
      <c r="B106" s="665" t="s">
        <v>390</v>
      </c>
      <c r="C106" s="439"/>
      <c r="D106" s="439"/>
      <c r="E106" s="439"/>
      <c r="F106" s="439"/>
      <c r="G106" s="673"/>
    </row>
    <row r="107" spans="1:10" ht="20.100000000000001" customHeight="1">
      <c r="A107" s="625"/>
      <c r="B107" s="99" t="s">
        <v>336</v>
      </c>
      <c r="C107" s="669"/>
      <c r="D107" s="99" t="s">
        <v>72</v>
      </c>
      <c r="E107" s="669"/>
      <c r="F107" s="95" t="s">
        <v>361</v>
      </c>
      <c r="G107" s="674"/>
    </row>
    <row r="108" spans="1:10" ht="20.100000000000001" customHeight="1">
      <c r="A108" s="664"/>
      <c r="B108" s="666" t="s">
        <v>88</v>
      </c>
      <c r="C108" s="670"/>
      <c r="D108" s="666" t="s">
        <v>82</v>
      </c>
      <c r="E108" s="670"/>
      <c r="F108" s="666" t="s">
        <v>49</v>
      </c>
      <c r="G108" s="675"/>
    </row>
    <row r="109" spans="1:10" ht="24.95" customHeight="1">
      <c r="A109" s="626"/>
      <c r="B109" s="667" t="s">
        <v>66</v>
      </c>
      <c r="C109" s="667" t="s">
        <v>42</v>
      </c>
      <c r="D109" s="667" t="s">
        <v>66</v>
      </c>
      <c r="E109" s="667" t="s">
        <v>42</v>
      </c>
      <c r="F109" s="667" t="s">
        <v>66</v>
      </c>
      <c r="G109" s="676" t="s">
        <v>42</v>
      </c>
    </row>
    <row r="110" spans="1:10" ht="24.75" customHeight="1">
      <c r="A110" s="68" t="s">
        <v>93</v>
      </c>
      <c r="B110" s="635">
        <f t="shared" ref="B110:G110" si="9">SUM(B111:B115)</f>
        <v>6754334</v>
      </c>
      <c r="C110" s="635">
        <f t="shared" si="9"/>
        <v>3367797</v>
      </c>
      <c r="D110" s="635">
        <f t="shared" si="9"/>
        <v>117167778</v>
      </c>
      <c r="E110" s="635">
        <f t="shared" si="9"/>
        <v>46869839</v>
      </c>
      <c r="F110" s="635">
        <f t="shared" si="9"/>
        <v>79230</v>
      </c>
      <c r="G110" s="661">
        <f t="shared" si="9"/>
        <v>81785</v>
      </c>
      <c r="J110" s="467"/>
    </row>
    <row r="111" spans="1:10" ht="24.75" customHeight="1">
      <c r="A111" s="627" t="s">
        <v>94</v>
      </c>
      <c r="B111" s="635">
        <v>72376</v>
      </c>
      <c r="C111" s="635">
        <v>76227</v>
      </c>
      <c r="D111" s="635">
        <v>2220956</v>
      </c>
      <c r="E111" s="635">
        <v>2427350</v>
      </c>
      <c r="F111" s="635">
        <v>30686</v>
      </c>
      <c r="G111" s="662">
        <v>31843</v>
      </c>
    </row>
    <row r="112" spans="1:10" ht="24.75" customHeight="1">
      <c r="A112" s="132" t="s">
        <v>77</v>
      </c>
      <c r="B112" s="636">
        <v>49885</v>
      </c>
      <c r="C112" s="636">
        <v>2248556</v>
      </c>
      <c r="D112" s="636">
        <v>603103</v>
      </c>
      <c r="E112" s="636">
        <v>23963487</v>
      </c>
      <c r="F112" s="636">
        <v>12089</v>
      </c>
      <c r="G112" s="658">
        <v>10657</v>
      </c>
    </row>
    <row r="113" spans="1:10" ht="24.75" customHeight="1">
      <c r="A113" s="132" t="s">
        <v>53</v>
      </c>
      <c r="B113" s="636">
        <v>2356404</v>
      </c>
      <c r="C113" s="636">
        <v>520317</v>
      </c>
      <c r="D113" s="636">
        <v>50991541</v>
      </c>
      <c r="E113" s="636">
        <v>12250230</v>
      </c>
      <c r="F113" s="636">
        <v>21639</v>
      </c>
      <c r="G113" s="658">
        <v>23543</v>
      </c>
    </row>
    <row r="114" spans="1:10" ht="24.75" customHeight="1">
      <c r="A114" s="132" t="s">
        <v>97</v>
      </c>
      <c r="B114" s="636">
        <v>4275669</v>
      </c>
      <c r="C114" s="636">
        <v>522697</v>
      </c>
      <c r="D114" s="636">
        <v>63352178</v>
      </c>
      <c r="E114" s="636">
        <v>8228772</v>
      </c>
      <c r="F114" s="636">
        <v>14816</v>
      </c>
      <c r="G114" s="658">
        <v>15742</v>
      </c>
    </row>
    <row r="115" spans="1:10" s="467" customFormat="1" ht="24.75" customHeight="1">
      <c r="A115" s="628" t="s">
        <v>100</v>
      </c>
      <c r="B115" s="638">
        <v>0</v>
      </c>
      <c r="C115" s="638">
        <v>0</v>
      </c>
      <c r="D115" s="638">
        <v>0</v>
      </c>
      <c r="E115" s="638">
        <v>0</v>
      </c>
      <c r="F115" s="638">
        <v>0</v>
      </c>
      <c r="G115" s="663">
        <v>0</v>
      </c>
    </row>
    <row r="116" spans="1:10" ht="20.100000000000001" customHeight="1">
      <c r="E116" s="671"/>
      <c r="F116" s="671"/>
      <c r="G116" s="671"/>
    </row>
    <row r="117" spans="1:10" ht="20.100000000000001" customHeight="1">
      <c r="A117" s="66" t="s">
        <v>48</v>
      </c>
      <c r="B117" s="665" t="s">
        <v>6</v>
      </c>
      <c r="C117" s="439"/>
      <c r="D117" s="439"/>
      <c r="E117" s="439"/>
      <c r="F117" s="439"/>
      <c r="G117" s="673"/>
    </row>
    <row r="118" spans="1:10" ht="20.100000000000001" customHeight="1">
      <c r="A118" s="625"/>
      <c r="B118" s="99" t="s">
        <v>393</v>
      </c>
      <c r="C118" s="669"/>
      <c r="D118" s="99" t="s">
        <v>72</v>
      </c>
      <c r="E118" s="669"/>
      <c r="F118" s="95" t="s">
        <v>361</v>
      </c>
      <c r="G118" s="674"/>
    </row>
    <row r="119" spans="1:10" ht="20.100000000000001" customHeight="1">
      <c r="A119" s="664"/>
      <c r="B119" s="666" t="s">
        <v>88</v>
      </c>
      <c r="C119" s="670"/>
      <c r="D119" s="666" t="s">
        <v>82</v>
      </c>
      <c r="E119" s="670"/>
      <c r="F119" s="666" t="s">
        <v>49</v>
      </c>
      <c r="G119" s="675"/>
    </row>
    <row r="120" spans="1:10" ht="24.95" customHeight="1">
      <c r="A120" s="626"/>
      <c r="B120" s="667" t="s">
        <v>66</v>
      </c>
      <c r="C120" s="667" t="s">
        <v>42</v>
      </c>
      <c r="D120" s="667" t="s">
        <v>66</v>
      </c>
      <c r="E120" s="667" t="s">
        <v>42</v>
      </c>
      <c r="F120" s="667" t="s">
        <v>66</v>
      </c>
      <c r="G120" s="676" t="s">
        <v>42</v>
      </c>
    </row>
    <row r="121" spans="1:10" ht="24.75" customHeight="1">
      <c r="A121" s="68" t="s">
        <v>93</v>
      </c>
      <c r="B121" s="635">
        <f>SUM(B122:B126)</f>
        <v>6745018</v>
      </c>
      <c r="C121" s="635">
        <f>SUM(C122:C126)</f>
        <v>3392542</v>
      </c>
      <c r="D121" s="635">
        <f>SUM(D122:D126)</f>
        <v>115577615</v>
      </c>
      <c r="E121" s="635">
        <f>SUM(E122:E126)</f>
        <v>46917940</v>
      </c>
      <c r="F121" s="672"/>
      <c r="G121" s="678"/>
      <c r="J121" s="467"/>
    </row>
    <row r="122" spans="1:10" ht="24.75" customHeight="1">
      <c r="A122" s="627" t="s">
        <v>94</v>
      </c>
      <c r="B122" s="635">
        <v>71951</v>
      </c>
      <c r="C122" s="635">
        <v>76469</v>
      </c>
      <c r="D122" s="635">
        <v>2174743</v>
      </c>
      <c r="E122" s="635">
        <v>2418427</v>
      </c>
      <c r="F122" s="635">
        <v>30225</v>
      </c>
      <c r="G122" s="662">
        <v>31626</v>
      </c>
    </row>
    <row r="123" spans="1:10" ht="24.75" customHeight="1">
      <c r="A123" s="132" t="s">
        <v>77</v>
      </c>
      <c r="B123" s="636">
        <v>38671</v>
      </c>
      <c r="C123" s="636">
        <v>2261976</v>
      </c>
      <c r="D123" s="636">
        <v>474379</v>
      </c>
      <c r="E123" s="636">
        <v>24101560</v>
      </c>
      <c r="F123" s="636">
        <v>12267</v>
      </c>
      <c r="G123" s="658">
        <v>10655</v>
      </c>
    </row>
    <row r="124" spans="1:10" ht="24.75" customHeight="1">
      <c r="A124" s="132" t="s">
        <v>53</v>
      </c>
      <c r="B124" s="636">
        <v>2344242</v>
      </c>
      <c r="C124" s="636">
        <v>527235</v>
      </c>
      <c r="D124" s="636">
        <v>49992550</v>
      </c>
      <c r="E124" s="636">
        <v>12194615</v>
      </c>
      <c r="F124" s="636">
        <v>21326</v>
      </c>
      <c r="G124" s="658">
        <v>23129</v>
      </c>
    </row>
    <row r="125" spans="1:10" ht="24.75" customHeight="1">
      <c r="A125" s="132" t="s">
        <v>97</v>
      </c>
      <c r="B125" s="636">
        <v>4290154</v>
      </c>
      <c r="C125" s="636">
        <v>526862</v>
      </c>
      <c r="D125" s="636">
        <v>62935943</v>
      </c>
      <c r="E125" s="636">
        <v>8203338</v>
      </c>
      <c r="F125" s="636">
        <v>14670</v>
      </c>
      <c r="G125" s="658">
        <v>15570</v>
      </c>
    </row>
    <row r="126" spans="1:10" s="467" customFormat="1" ht="24.75" customHeight="1">
      <c r="A126" s="628" t="s">
        <v>100</v>
      </c>
      <c r="B126" s="638">
        <v>0</v>
      </c>
      <c r="C126" s="638">
        <v>0</v>
      </c>
      <c r="D126" s="638">
        <v>0</v>
      </c>
      <c r="E126" s="638">
        <v>0</v>
      </c>
      <c r="F126" s="638">
        <v>0</v>
      </c>
      <c r="G126" s="663">
        <v>0</v>
      </c>
    </row>
    <row r="127" spans="1:10" ht="19.5" customHeight="1"/>
    <row r="128" spans="1:10" ht="19.5" customHeight="1">
      <c r="A128" s="66" t="s">
        <v>48</v>
      </c>
      <c r="B128" s="665" t="s">
        <v>395</v>
      </c>
      <c r="C128" s="439"/>
      <c r="D128" s="439"/>
      <c r="E128" s="439"/>
      <c r="F128" s="439"/>
      <c r="G128" s="673"/>
    </row>
    <row r="129" spans="1:7" ht="19.5" customHeight="1">
      <c r="A129" s="625"/>
      <c r="B129" s="99" t="s">
        <v>393</v>
      </c>
      <c r="C129" s="669"/>
      <c r="D129" s="99" t="s">
        <v>72</v>
      </c>
      <c r="E129" s="669"/>
      <c r="F129" s="95" t="s">
        <v>399</v>
      </c>
      <c r="G129" s="674"/>
    </row>
    <row r="130" spans="1:7" ht="19.5" customHeight="1">
      <c r="A130" s="664"/>
      <c r="B130" s="666" t="s">
        <v>317</v>
      </c>
      <c r="C130" s="670"/>
      <c r="D130" s="666" t="s">
        <v>82</v>
      </c>
      <c r="E130" s="670"/>
      <c r="F130" s="666" t="s">
        <v>49</v>
      </c>
      <c r="G130" s="675"/>
    </row>
    <row r="131" spans="1:7" ht="24.75" customHeight="1">
      <c r="A131" s="626"/>
      <c r="B131" s="667" t="s">
        <v>66</v>
      </c>
      <c r="C131" s="667" t="s">
        <v>42</v>
      </c>
      <c r="D131" s="667" t="s">
        <v>66</v>
      </c>
      <c r="E131" s="667" t="s">
        <v>42</v>
      </c>
      <c r="F131" s="667" t="s">
        <v>66</v>
      </c>
      <c r="G131" s="676" t="s">
        <v>42</v>
      </c>
    </row>
    <row r="132" spans="1:7" ht="24.75" customHeight="1">
      <c r="A132" s="68" t="s">
        <v>93</v>
      </c>
      <c r="B132" s="635">
        <v>6744876</v>
      </c>
      <c r="C132" s="635">
        <v>3413380</v>
      </c>
      <c r="D132" s="635">
        <v>113790403</v>
      </c>
      <c r="E132" s="635">
        <v>46922330</v>
      </c>
      <c r="F132" s="672"/>
      <c r="G132" s="678"/>
    </row>
    <row r="133" spans="1:7" ht="24.75" customHeight="1">
      <c r="A133" s="627" t="s">
        <v>94</v>
      </c>
      <c r="B133" s="635">
        <v>71776</v>
      </c>
      <c r="C133" s="635">
        <v>76942</v>
      </c>
      <c r="D133" s="635">
        <v>2129967</v>
      </c>
      <c r="E133" s="635">
        <v>2396821</v>
      </c>
      <c r="F133" s="635">
        <v>29675</v>
      </c>
      <c r="G133" s="662">
        <v>31151</v>
      </c>
    </row>
    <row r="134" spans="1:7" ht="24.75" customHeight="1">
      <c r="A134" s="132" t="s">
        <v>77</v>
      </c>
      <c r="B134" s="636">
        <v>41208</v>
      </c>
      <c r="C134" s="636">
        <v>2261976</v>
      </c>
      <c r="D134" s="636">
        <v>514008</v>
      </c>
      <c r="E134" s="636">
        <v>24122445</v>
      </c>
      <c r="F134" s="636">
        <v>12474</v>
      </c>
      <c r="G134" s="658">
        <v>10664</v>
      </c>
    </row>
    <row r="135" spans="1:7" ht="24.75" customHeight="1">
      <c r="A135" s="132" t="s">
        <v>53</v>
      </c>
      <c r="B135" s="636">
        <v>2336556</v>
      </c>
      <c r="C135" s="636">
        <v>528089</v>
      </c>
      <c r="D135" s="636">
        <v>48882620</v>
      </c>
      <c r="E135" s="636">
        <v>11982137</v>
      </c>
      <c r="F135" s="636">
        <v>20921</v>
      </c>
      <c r="G135" s="658">
        <v>22690</v>
      </c>
    </row>
    <row r="136" spans="1:7" ht="24.75" customHeight="1">
      <c r="A136" s="132" t="s">
        <v>97</v>
      </c>
      <c r="B136" s="636">
        <v>4295336</v>
      </c>
      <c r="C136" s="636">
        <v>546373</v>
      </c>
      <c r="D136" s="636">
        <v>62263808</v>
      </c>
      <c r="E136" s="636">
        <v>8420927</v>
      </c>
      <c r="F136" s="636">
        <v>14496</v>
      </c>
      <c r="G136" s="658">
        <v>15412</v>
      </c>
    </row>
    <row r="137" spans="1:7" ht="24.75" customHeight="1">
      <c r="A137" s="628" t="s">
        <v>100</v>
      </c>
      <c r="B137" s="638">
        <v>0</v>
      </c>
      <c r="C137" s="638">
        <v>0</v>
      </c>
      <c r="D137" s="638">
        <v>0</v>
      </c>
      <c r="E137" s="638">
        <v>0</v>
      </c>
      <c r="F137" s="638">
        <v>0</v>
      </c>
      <c r="G137" s="663">
        <v>0</v>
      </c>
    </row>
    <row r="138" spans="1:7" ht="19.5" customHeight="1">
      <c r="B138" s="467" t="s">
        <v>394</v>
      </c>
      <c r="E138" s="671" t="s">
        <v>52</v>
      </c>
      <c r="F138" s="671"/>
      <c r="G138" s="671"/>
    </row>
  </sheetData>
  <protectedRanges>
    <protectedRange sqref="F1:G2 B38:G41 B26:G30 B49:G53 A14:G14 A25:G25 A1:E3 B48:E48 A26:A35 B37:E37 A37:A58" name="範囲1_2"/>
    <protectedRange sqref="B42:G47" name="範囲1_1_1"/>
    <protectedRange sqref="B4:G7 A4:A13" name="範囲1_2_1"/>
    <protectedRange sqref="B8:G13" name="範囲1_1_1_1"/>
    <protectedRange sqref="B15:G18 A15:A24" name="範囲1_2_5"/>
    <protectedRange sqref="B19:G24" name="範囲1_1_1_5"/>
  </protectedRanges>
  <mergeCells count="107">
    <mergeCell ref="A1:G1"/>
    <mergeCell ref="F3:G3"/>
    <mergeCell ref="B4:G4"/>
    <mergeCell ref="B5:C5"/>
    <mergeCell ref="D5:E5"/>
    <mergeCell ref="F5:G5"/>
    <mergeCell ref="B6:C6"/>
    <mergeCell ref="D6:E6"/>
    <mergeCell ref="F6:G6"/>
    <mergeCell ref="B15:G15"/>
    <mergeCell ref="B16:C16"/>
    <mergeCell ref="D16:E16"/>
    <mergeCell ref="F16:G16"/>
    <mergeCell ref="B17:C17"/>
    <mergeCell ref="D17:E17"/>
    <mergeCell ref="F17:G17"/>
    <mergeCell ref="B26:G26"/>
    <mergeCell ref="B27:C27"/>
    <mergeCell ref="D27:E27"/>
    <mergeCell ref="F27:G27"/>
    <mergeCell ref="B28:C28"/>
    <mergeCell ref="D28:E28"/>
    <mergeCell ref="F28:G28"/>
    <mergeCell ref="E36:G36"/>
    <mergeCell ref="F37:G37"/>
    <mergeCell ref="B38:G38"/>
    <mergeCell ref="B39:C39"/>
    <mergeCell ref="D39:E39"/>
    <mergeCell ref="F39:G39"/>
    <mergeCell ref="B40:C40"/>
    <mergeCell ref="D40:E40"/>
    <mergeCell ref="F40:G40"/>
    <mergeCell ref="B49:G49"/>
    <mergeCell ref="B50:C50"/>
    <mergeCell ref="D50:E50"/>
    <mergeCell ref="F50:G50"/>
    <mergeCell ref="B51:C51"/>
    <mergeCell ref="D51:E51"/>
    <mergeCell ref="F51:G51"/>
    <mergeCell ref="B60:G60"/>
    <mergeCell ref="B61:C61"/>
    <mergeCell ref="D61:E61"/>
    <mergeCell ref="F61:G61"/>
    <mergeCell ref="B62:C62"/>
    <mergeCell ref="D62:E62"/>
    <mergeCell ref="F62:G62"/>
    <mergeCell ref="E70:G70"/>
    <mergeCell ref="F71:G71"/>
    <mergeCell ref="B72:G72"/>
    <mergeCell ref="B73:C73"/>
    <mergeCell ref="D73:E73"/>
    <mergeCell ref="F73:G73"/>
    <mergeCell ref="B74:C74"/>
    <mergeCell ref="D74:E74"/>
    <mergeCell ref="F74:G74"/>
    <mergeCell ref="B83:G83"/>
    <mergeCell ref="B84:C84"/>
    <mergeCell ref="D84:E84"/>
    <mergeCell ref="F84:G84"/>
    <mergeCell ref="B85:C85"/>
    <mergeCell ref="D85:E85"/>
    <mergeCell ref="F85:G85"/>
    <mergeCell ref="F93:G93"/>
    <mergeCell ref="B94:G94"/>
    <mergeCell ref="B95:C95"/>
    <mergeCell ref="D95:E95"/>
    <mergeCell ref="F95:G95"/>
    <mergeCell ref="B96:C96"/>
    <mergeCell ref="D96:E96"/>
    <mergeCell ref="F96:G96"/>
    <mergeCell ref="E104:G104"/>
    <mergeCell ref="F105:G105"/>
    <mergeCell ref="B106:G106"/>
    <mergeCell ref="B107:C107"/>
    <mergeCell ref="D107:E107"/>
    <mergeCell ref="F107:G107"/>
    <mergeCell ref="B108:C108"/>
    <mergeCell ref="D108:E108"/>
    <mergeCell ref="F108:G108"/>
    <mergeCell ref="E116:G116"/>
    <mergeCell ref="B117:G117"/>
    <mergeCell ref="B118:C118"/>
    <mergeCell ref="D118:E118"/>
    <mergeCell ref="F118:G118"/>
    <mergeCell ref="B119:C119"/>
    <mergeCell ref="D119:E119"/>
    <mergeCell ref="F119:G119"/>
    <mergeCell ref="B128:G128"/>
    <mergeCell ref="B129:C129"/>
    <mergeCell ref="D129:E129"/>
    <mergeCell ref="F129:G129"/>
    <mergeCell ref="B130:C130"/>
    <mergeCell ref="D130:E130"/>
    <mergeCell ref="F130:G130"/>
    <mergeCell ref="E138:G138"/>
    <mergeCell ref="A4:A7"/>
    <mergeCell ref="A15:A18"/>
    <mergeCell ref="A26:A29"/>
    <mergeCell ref="A38:A41"/>
    <mergeCell ref="A49:A52"/>
    <mergeCell ref="A60:A63"/>
    <mergeCell ref="A72:A75"/>
    <mergeCell ref="A83:A86"/>
    <mergeCell ref="A94:A97"/>
    <mergeCell ref="A106:A109"/>
    <mergeCell ref="A117:A120"/>
    <mergeCell ref="A128:A131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7" fitToWidth="1" fitToHeight="1" orientation="portrait" usePrinterDefaults="1" r:id="rId1"/>
  <headerFooter alignWithMargins="0">
    <oddFooter xml:space="preserve">&amp;C&amp;"HGｺﾞｼｯｸM,ﾒﾃﾞｨｳﾑ"&amp;11
</oddFooter>
  </headerFooter>
  <rowBreaks count="2" manualBreakCount="2">
    <brk id="36" max="6" man="1"/>
    <brk id="70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57"/>
  <sheetViews>
    <sheetView tabSelected="1" zoomScale="130" zoomScaleNormal="130" zoomScaleSheetLayoutView="100" workbookViewId="0">
      <selection sqref="A1:E1"/>
    </sheetView>
  </sheetViews>
  <sheetFormatPr defaultRowHeight="12"/>
  <cols>
    <col min="1" max="1" width="10.83203125" style="1" customWidth="1"/>
    <col min="2" max="2" width="15.83203125" style="1" customWidth="1"/>
    <col min="3" max="3" width="13.83203125" style="1" customWidth="1"/>
    <col min="4" max="4" width="16.83203125" style="1" customWidth="1"/>
    <col min="5" max="5" width="20.83203125" style="1" customWidth="1"/>
    <col min="6" max="16384" width="9.33203125" style="1" customWidth="1"/>
  </cols>
  <sheetData>
    <row r="1" spans="1:7" s="2" customFormat="1" ht="20.100000000000001" customHeight="1">
      <c r="A1" s="5" t="s">
        <v>262</v>
      </c>
      <c r="B1" s="5"/>
      <c r="C1" s="5"/>
      <c r="D1" s="5"/>
      <c r="E1" s="5"/>
    </row>
    <row r="2" spans="1:7" s="94" customFormat="1" ht="20.100000000000001" customHeight="1">
      <c r="A2" s="679" t="s">
        <v>232</v>
      </c>
      <c r="D2" s="113" t="s">
        <v>378</v>
      </c>
      <c r="E2" s="113"/>
    </row>
    <row r="3" spans="1:7" ht="20.100000000000001" customHeight="1">
      <c r="A3" s="430" t="s">
        <v>71</v>
      </c>
      <c r="B3" s="690"/>
      <c r="C3" s="706" t="s">
        <v>30</v>
      </c>
      <c r="D3" s="706"/>
      <c r="E3" s="718"/>
    </row>
    <row r="4" spans="1:7" ht="20.100000000000001" customHeight="1">
      <c r="A4" s="680"/>
      <c r="B4" s="691"/>
      <c r="C4" s="642" t="s">
        <v>60</v>
      </c>
      <c r="D4" s="642" t="s">
        <v>202</v>
      </c>
      <c r="E4" s="719" t="s">
        <v>301</v>
      </c>
    </row>
    <row r="5" spans="1:7" ht="20.100000000000001" customHeight="1">
      <c r="A5" s="681" t="s">
        <v>141</v>
      </c>
      <c r="B5" s="692" t="s">
        <v>333</v>
      </c>
      <c r="C5" s="707">
        <v>50086</v>
      </c>
      <c r="D5" s="716">
        <v>4738</v>
      </c>
      <c r="E5" s="720">
        <v>105118770</v>
      </c>
      <c r="G5" s="518"/>
    </row>
    <row r="6" spans="1:7" ht="20.100000000000001" customHeight="1">
      <c r="A6" s="682"/>
      <c r="B6" s="693">
        <v>21</v>
      </c>
      <c r="C6" s="707">
        <v>50071</v>
      </c>
      <c r="D6" s="716">
        <v>4768</v>
      </c>
      <c r="E6" s="720">
        <v>100976469</v>
      </c>
      <c r="G6" s="518"/>
    </row>
    <row r="7" spans="1:7" ht="20.100000000000001" customHeight="1">
      <c r="A7" s="682"/>
      <c r="B7" s="693">
        <v>22</v>
      </c>
      <c r="C7" s="707">
        <v>49960</v>
      </c>
      <c r="D7" s="716">
        <v>4784</v>
      </c>
      <c r="E7" s="720">
        <v>103419785</v>
      </c>
    </row>
    <row r="8" spans="1:7" ht="20.100000000000001" customHeight="1">
      <c r="A8" s="682"/>
      <c r="B8" s="693">
        <v>23</v>
      </c>
      <c r="C8" s="707">
        <v>49930</v>
      </c>
      <c r="D8" s="716">
        <v>4805</v>
      </c>
      <c r="E8" s="720">
        <v>106156966</v>
      </c>
    </row>
    <row r="9" spans="1:7" ht="20.100000000000001" customHeight="1">
      <c r="A9" s="682"/>
      <c r="B9" s="693">
        <v>24</v>
      </c>
      <c r="C9" s="707">
        <v>49878</v>
      </c>
      <c r="D9" s="716">
        <v>4810</v>
      </c>
      <c r="E9" s="720">
        <v>95752955</v>
      </c>
    </row>
    <row r="10" spans="1:7" ht="20.100000000000001" customHeight="1">
      <c r="A10" s="682"/>
      <c r="B10" s="693">
        <v>25</v>
      </c>
      <c r="C10" s="708">
        <v>49782</v>
      </c>
      <c r="D10" s="713">
        <v>4819</v>
      </c>
      <c r="E10" s="720">
        <v>97540673</v>
      </c>
    </row>
    <row r="11" spans="1:7" ht="20.100000000000001" customHeight="1">
      <c r="A11" s="682"/>
      <c r="B11" s="247">
        <v>26</v>
      </c>
      <c r="C11" s="709">
        <v>49679</v>
      </c>
      <c r="D11" s="709">
        <v>4811</v>
      </c>
      <c r="E11" s="720">
        <v>98777780</v>
      </c>
    </row>
    <row r="12" spans="1:7" ht="20.100000000000001" customHeight="1">
      <c r="A12" s="682"/>
      <c r="B12" s="694">
        <v>27</v>
      </c>
      <c r="C12" s="710">
        <v>49619</v>
      </c>
      <c r="D12" s="710">
        <v>4818</v>
      </c>
      <c r="E12" s="721">
        <v>94740828</v>
      </c>
    </row>
    <row r="13" spans="1:7" ht="20.100000000000001" customHeight="1">
      <c r="A13" s="682"/>
      <c r="B13" s="695">
        <v>28</v>
      </c>
      <c r="C13" s="711">
        <v>49485</v>
      </c>
      <c r="D13" s="711">
        <v>4823</v>
      </c>
      <c r="E13" s="722">
        <v>96280846</v>
      </c>
    </row>
    <row r="14" spans="1:7" ht="20.100000000000001" customHeight="1">
      <c r="A14" s="682"/>
      <c r="B14" s="696">
        <v>29</v>
      </c>
      <c r="C14" s="712">
        <v>49359</v>
      </c>
      <c r="D14" s="712">
        <v>4841</v>
      </c>
      <c r="E14" s="723">
        <v>98940374</v>
      </c>
    </row>
    <row r="15" spans="1:7" ht="20.100000000000001" customHeight="1">
      <c r="A15" s="682"/>
      <c r="B15" s="697">
        <v>30</v>
      </c>
      <c r="C15" s="712">
        <v>49250</v>
      </c>
      <c r="D15" s="712">
        <v>4839</v>
      </c>
      <c r="E15" s="723">
        <v>95285622</v>
      </c>
    </row>
    <row r="16" spans="1:7" ht="20.100000000000001" customHeight="1">
      <c r="A16" s="682"/>
      <c r="B16" s="698" t="s">
        <v>276</v>
      </c>
      <c r="C16" s="713">
        <v>49056</v>
      </c>
      <c r="D16" s="713">
        <v>4832</v>
      </c>
      <c r="E16" s="723">
        <v>96523168</v>
      </c>
    </row>
    <row r="17" spans="1:5" ht="20.100000000000001" customHeight="1">
      <c r="A17" s="682"/>
      <c r="B17" s="699">
        <v>2</v>
      </c>
      <c r="C17" s="709">
        <v>48901</v>
      </c>
      <c r="D17" s="709">
        <v>4840</v>
      </c>
      <c r="E17" s="721">
        <v>98882687</v>
      </c>
    </row>
    <row r="18" spans="1:5" ht="20.100000000000001" customHeight="1">
      <c r="A18" s="682"/>
      <c r="B18" s="699">
        <v>3</v>
      </c>
      <c r="C18" s="709">
        <v>48870</v>
      </c>
      <c r="D18" s="709">
        <v>4847</v>
      </c>
      <c r="E18" s="721">
        <v>96209705</v>
      </c>
    </row>
    <row r="19" spans="1:5" ht="20.100000000000001" customHeight="1">
      <c r="A19" s="682"/>
      <c r="B19" s="699">
        <v>4</v>
      </c>
      <c r="C19" s="709">
        <v>48786</v>
      </c>
      <c r="D19" s="709">
        <v>4851</v>
      </c>
      <c r="E19" s="721">
        <v>98119335</v>
      </c>
    </row>
    <row r="20" spans="1:5" ht="20.100000000000001" customHeight="1">
      <c r="A20" s="682"/>
      <c r="B20" s="699">
        <v>5</v>
      </c>
      <c r="C20" s="709">
        <v>48683</v>
      </c>
      <c r="D20" s="709">
        <v>4862</v>
      </c>
      <c r="E20" s="721">
        <v>101002028</v>
      </c>
    </row>
    <row r="21" spans="1:5" ht="20.100000000000001" customHeight="1">
      <c r="A21" s="683"/>
      <c r="B21" s="700">
        <v>6</v>
      </c>
      <c r="C21" s="714"/>
      <c r="D21" s="714"/>
      <c r="E21" s="724"/>
    </row>
    <row r="22" spans="1:5" ht="20.100000000000001" customHeight="1">
      <c r="A22" s="684" t="s">
        <v>258</v>
      </c>
      <c r="B22" s="692" t="s">
        <v>333</v>
      </c>
      <c r="C22" s="189">
        <v>39985</v>
      </c>
      <c r="D22" s="80">
        <v>2751</v>
      </c>
      <c r="E22" s="725">
        <v>46120386</v>
      </c>
    </row>
    <row r="23" spans="1:5" ht="20.100000000000001" customHeight="1">
      <c r="A23" s="685"/>
      <c r="B23" s="693">
        <v>21</v>
      </c>
      <c r="C23" s="189">
        <v>39943</v>
      </c>
      <c r="D23" s="80">
        <v>2753</v>
      </c>
      <c r="E23" s="725">
        <v>43458494</v>
      </c>
    </row>
    <row r="24" spans="1:5" ht="20.100000000000001" customHeight="1">
      <c r="A24" s="685"/>
      <c r="B24" s="693">
        <v>22</v>
      </c>
      <c r="C24" s="189">
        <v>39802</v>
      </c>
      <c r="D24" s="80">
        <v>2752</v>
      </c>
      <c r="E24" s="725">
        <v>44403928</v>
      </c>
    </row>
    <row r="25" spans="1:5" ht="20.100000000000001" customHeight="1">
      <c r="A25" s="685"/>
      <c r="B25" s="693">
        <v>23</v>
      </c>
      <c r="C25" s="189">
        <v>39732</v>
      </c>
      <c r="D25" s="80">
        <v>2759</v>
      </c>
      <c r="E25" s="725">
        <v>45437166</v>
      </c>
    </row>
    <row r="26" spans="1:5" ht="20.100000000000001" customHeight="1">
      <c r="A26" s="685"/>
      <c r="B26" s="693">
        <v>24</v>
      </c>
      <c r="C26" s="189">
        <v>39662</v>
      </c>
      <c r="D26" s="80">
        <v>2762</v>
      </c>
      <c r="E26" s="725">
        <v>41525695</v>
      </c>
    </row>
    <row r="27" spans="1:5" ht="20.100000000000001" customHeight="1">
      <c r="A27" s="685"/>
      <c r="B27" s="693">
        <v>25</v>
      </c>
      <c r="C27" s="190">
        <v>39549</v>
      </c>
      <c r="D27" s="195">
        <v>2771</v>
      </c>
      <c r="E27" s="725">
        <v>42769899</v>
      </c>
    </row>
    <row r="28" spans="1:5" ht="20.100000000000001" customHeight="1">
      <c r="A28" s="685"/>
      <c r="B28" s="693">
        <v>26</v>
      </c>
      <c r="C28" s="80">
        <v>39420</v>
      </c>
      <c r="D28" s="80">
        <v>2771</v>
      </c>
      <c r="E28" s="725">
        <v>43766493</v>
      </c>
    </row>
    <row r="29" spans="1:5" ht="20.100000000000001" customHeight="1">
      <c r="A29" s="685"/>
      <c r="B29" s="697">
        <v>27</v>
      </c>
      <c r="C29" s="190">
        <v>39354</v>
      </c>
      <c r="D29" s="198">
        <v>2777</v>
      </c>
      <c r="E29" s="622">
        <v>42268600</v>
      </c>
    </row>
    <row r="30" spans="1:5" ht="20.100000000000001" customHeight="1">
      <c r="A30" s="685"/>
      <c r="B30" s="698">
        <v>28</v>
      </c>
      <c r="C30" s="710">
        <v>39211</v>
      </c>
      <c r="D30" s="710">
        <v>2780</v>
      </c>
      <c r="E30" s="720">
        <v>43372555</v>
      </c>
    </row>
    <row r="31" spans="1:5" ht="20.100000000000001" customHeight="1">
      <c r="A31" s="685"/>
      <c r="B31" s="698">
        <v>29</v>
      </c>
      <c r="C31" s="710">
        <v>39057</v>
      </c>
      <c r="D31" s="710">
        <v>2781</v>
      </c>
      <c r="E31" s="720">
        <v>44426833</v>
      </c>
    </row>
    <row r="32" spans="1:5" ht="20.100000000000001" customHeight="1">
      <c r="A32" s="685"/>
      <c r="B32" s="701">
        <v>30</v>
      </c>
      <c r="C32" s="715">
        <v>38940</v>
      </c>
      <c r="D32" s="715">
        <v>2783</v>
      </c>
      <c r="E32" s="726">
        <v>42855172</v>
      </c>
    </row>
    <row r="33" spans="1:12" ht="20.100000000000001" customHeight="1">
      <c r="A33" s="685"/>
      <c r="B33" s="697" t="s">
        <v>276</v>
      </c>
      <c r="C33" s="713">
        <v>38743</v>
      </c>
      <c r="D33" s="713">
        <v>2779</v>
      </c>
      <c r="E33" s="723">
        <v>43825051</v>
      </c>
    </row>
    <row r="34" spans="1:12" ht="20.100000000000001" customHeight="1">
      <c r="A34" s="686"/>
      <c r="B34" s="699">
        <v>2</v>
      </c>
      <c r="C34" s="709">
        <v>38570</v>
      </c>
      <c r="D34" s="709">
        <v>2778</v>
      </c>
      <c r="E34" s="721">
        <v>45227553</v>
      </c>
    </row>
    <row r="35" spans="1:12" ht="20.100000000000001" customHeight="1">
      <c r="A35" s="686"/>
      <c r="B35" s="699">
        <v>3</v>
      </c>
      <c r="C35" s="709">
        <v>38474</v>
      </c>
      <c r="D35" s="709">
        <v>2779</v>
      </c>
      <c r="E35" s="721">
        <v>43676302</v>
      </c>
    </row>
    <row r="36" spans="1:12" ht="20.100000000000001" customHeight="1">
      <c r="A36" s="686"/>
      <c r="B36" s="699">
        <v>4</v>
      </c>
      <c r="C36" s="709">
        <v>38386</v>
      </c>
      <c r="D36" s="709">
        <v>2780</v>
      </c>
      <c r="E36" s="721">
        <v>44865875</v>
      </c>
    </row>
    <row r="37" spans="1:12" ht="20.100000000000001" customHeight="1">
      <c r="A37" s="687"/>
      <c r="B37" s="699">
        <v>5</v>
      </c>
      <c r="C37" s="709">
        <v>38283</v>
      </c>
      <c r="D37" s="709">
        <v>2781</v>
      </c>
      <c r="E37" s="721">
        <v>46047294</v>
      </c>
    </row>
    <row r="38" spans="1:12" ht="20.100000000000001" customHeight="1">
      <c r="A38" s="688"/>
      <c r="B38" s="700">
        <v>6</v>
      </c>
      <c r="C38" s="714"/>
      <c r="D38" s="714"/>
      <c r="E38" s="724"/>
    </row>
    <row r="39" spans="1:12" ht="20.100000000000001" customHeight="1">
      <c r="A39" s="684" t="s">
        <v>24</v>
      </c>
      <c r="B39" s="692" t="s">
        <v>333</v>
      </c>
      <c r="C39" s="189">
        <v>10101</v>
      </c>
      <c r="D39" s="80">
        <v>1987</v>
      </c>
      <c r="E39" s="725">
        <v>58998384</v>
      </c>
      <c r="K39" s="730"/>
      <c r="L39" s="317"/>
    </row>
    <row r="40" spans="1:12" ht="20.100000000000001" customHeight="1">
      <c r="A40" s="685"/>
      <c r="B40" s="693">
        <v>21</v>
      </c>
      <c r="C40" s="189">
        <v>10128</v>
      </c>
      <c r="D40" s="80">
        <v>2015</v>
      </c>
      <c r="E40" s="725">
        <v>57517975</v>
      </c>
      <c r="K40" s="730"/>
      <c r="L40" s="317"/>
    </row>
    <row r="41" spans="1:12" ht="20.100000000000001" customHeight="1">
      <c r="A41" s="685"/>
      <c r="B41" s="693">
        <v>22</v>
      </c>
      <c r="C41" s="189">
        <v>10158</v>
      </c>
      <c r="D41" s="80">
        <v>2032</v>
      </c>
      <c r="E41" s="725">
        <v>59015857</v>
      </c>
      <c r="K41" s="730"/>
      <c r="L41" s="317"/>
    </row>
    <row r="42" spans="1:12" ht="20.100000000000001" customHeight="1">
      <c r="A42" s="685"/>
      <c r="B42" s="693">
        <v>23</v>
      </c>
      <c r="C42" s="189">
        <v>10198</v>
      </c>
      <c r="D42" s="80">
        <v>2046</v>
      </c>
      <c r="E42" s="725">
        <v>60719800</v>
      </c>
      <c r="K42" s="730"/>
      <c r="L42" s="317"/>
    </row>
    <row r="43" spans="1:12" s="3" customFormat="1" ht="20.100000000000001" customHeight="1">
      <c r="A43" s="685"/>
      <c r="B43" s="693">
        <v>24</v>
      </c>
      <c r="C43" s="189">
        <v>10216</v>
      </c>
      <c r="D43" s="80">
        <v>2048</v>
      </c>
      <c r="E43" s="725">
        <v>54227260</v>
      </c>
      <c r="K43" s="730"/>
    </row>
    <row r="44" spans="1:12" ht="20.100000000000001" customHeight="1">
      <c r="A44" s="685"/>
      <c r="B44" s="693">
        <v>25</v>
      </c>
      <c r="C44" s="189">
        <v>10233</v>
      </c>
      <c r="D44" s="80">
        <v>2048</v>
      </c>
      <c r="E44" s="622">
        <v>54770774</v>
      </c>
      <c r="K44" s="730"/>
      <c r="L44" s="317"/>
    </row>
    <row r="45" spans="1:12" ht="20.100000000000001" customHeight="1">
      <c r="A45" s="685"/>
      <c r="B45" s="693">
        <v>26</v>
      </c>
      <c r="C45" s="190">
        <v>10259</v>
      </c>
      <c r="D45" s="198">
        <v>2039</v>
      </c>
      <c r="E45" s="727">
        <v>55011287</v>
      </c>
      <c r="K45" s="730"/>
      <c r="L45" s="317"/>
    </row>
    <row r="46" spans="1:12" ht="20.100000000000001" customHeight="1">
      <c r="A46" s="685"/>
      <c r="B46" s="702">
        <v>27</v>
      </c>
      <c r="C46" s="198">
        <v>10265</v>
      </c>
      <c r="D46" s="198">
        <v>2040</v>
      </c>
      <c r="E46" s="727">
        <v>52472228</v>
      </c>
      <c r="K46" s="730"/>
      <c r="L46" s="317"/>
    </row>
    <row r="47" spans="1:12" ht="20.100000000000001" customHeight="1">
      <c r="A47" s="685"/>
      <c r="B47" s="693">
        <v>28</v>
      </c>
      <c r="C47" s="488">
        <v>10274</v>
      </c>
      <c r="D47" s="419">
        <v>2043</v>
      </c>
      <c r="E47" s="728">
        <v>52908291</v>
      </c>
      <c r="K47" s="730"/>
      <c r="L47" s="317"/>
    </row>
    <row r="48" spans="1:12" ht="20.100000000000001" customHeight="1">
      <c r="A48" s="685"/>
      <c r="B48" s="693">
        <v>29</v>
      </c>
      <c r="C48" s="488">
        <v>10302</v>
      </c>
      <c r="D48" s="419">
        <v>2060</v>
      </c>
      <c r="E48" s="728">
        <v>54513541</v>
      </c>
      <c r="K48" s="731"/>
    </row>
    <row r="49" spans="1:12" ht="20.100000000000001" customHeight="1">
      <c r="A49" s="685"/>
      <c r="B49" s="693">
        <v>30</v>
      </c>
      <c r="C49" s="488">
        <v>10310</v>
      </c>
      <c r="D49" s="419">
        <v>2056</v>
      </c>
      <c r="E49" s="728">
        <v>52430450</v>
      </c>
      <c r="K49" s="730"/>
      <c r="L49" s="317"/>
    </row>
    <row r="50" spans="1:12" ht="20.100000000000001" customHeight="1">
      <c r="A50" s="685"/>
      <c r="B50" s="693" t="s">
        <v>276</v>
      </c>
      <c r="C50" s="488">
        <v>10313</v>
      </c>
      <c r="D50" s="419">
        <v>2053</v>
      </c>
      <c r="E50" s="728">
        <v>52698117</v>
      </c>
      <c r="K50" s="731"/>
    </row>
    <row r="51" spans="1:12" ht="20.100000000000001" customHeight="1">
      <c r="A51" s="686"/>
      <c r="B51" s="703">
        <v>2</v>
      </c>
      <c r="C51" s="198">
        <v>10331</v>
      </c>
      <c r="D51" s="198">
        <v>2062</v>
      </c>
      <c r="E51" s="728">
        <v>53655144</v>
      </c>
      <c r="K51" s="731"/>
    </row>
    <row r="52" spans="1:12" ht="20.100000000000001" customHeight="1">
      <c r="A52" s="686"/>
      <c r="B52" s="702">
        <v>3</v>
      </c>
      <c r="C52" s="198">
        <v>10396</v>
      </c>
      <c r="D52" s="198">
        <v>2068</v>
      </c>
      <c r="E52" s="728">
        <v>52533403</v>
      </c>
      <c r="K52" s="731"/>
    </row>
    <row r="53" spans="1:12" ht="20.100000000000001" customHeight="1">
      <c r="A53" s="686"/>
      <c r="B53" s="704">
        <v>4</v>
      </c>
      <c r="C53" s="198">
        <v>10400</v>
      </c>
      <c r="D53" s="198">
        <v>2072</v>
      </c>
      <c r="E53" s="728">
        <v>53253461</v>
      </c>
      <c r="K53" s="731"/>
    </row>
    <row r="54" spans="1:12" ht="20.100000000000001" customHeight="1">
      <c r="A54" s="687"/>
      <c r="B54" s="702">
        <v>5</v>
      </c>
      <c r="C54" s="198">
        <v>10400</v>
      </c>
      <c r="D54" s="198">
        <v>2081</v>
      </c>
      <c r="E54" s="622">
        <v>54954734</v>
      </c>
      <c r="K54" s="731"/>
    </row>
    <row r="55" spans="1:12" ht="20.100000000000001" customHeight="1">
      <c r="A55" s="689"/>
      <c r="B55" s="705">
        <v>6</v>
      </c>
      <c r="C55" s="199">
        <v>10376</v>
      </c>
      <c r="D55" s="199">
        <v>2074</v>
      </c>
      <c r="E55" s="729">
        <v>52980737</v>
      </c>
      <c r="K55" s="730"/>
      <c r="L55" s="317"/>
    </row>
    <row r="56" spans="1:12" ht="20.100000000000001" customHeight="1">
      <c r="A56" s="75"/>
      <c r="B56" s="75"/>
      <c r="C56" s="75"/>
      <c r="D56" s="717" t="s">
        <v>146</v>
      </c>
      <c r="E56" s="717"/>
      <c r="K56" s="730"/>
      <c r="L56" s="317"/>
    </row>
    <row r="57" spans="1:12">
      <c r="K57" s="730"/>
      <c r="L57" s="317"/>
    </row>
  </sheetData>
  <protectedRanges>
    <protectedRange sqref="D2 C42:E50 D1:E1 C22:E33 C56 D3:E18 A44:A52 A27:A35 B1:C18 A10:A18 A1:A8 A22:A25 B22:B35 A19:E21 A38:A42 B38:B52 A36:B37 A53:B56 K39:K57" name="範囲1_1"/>
    <protectedRange sqref="C34:E41" name="範囲1_5_1"/>
    <protectedRange sqref="C51:E55" name="範囲1_6_1"/>
    <protectedRange sqref="D56" name="範囲1_1_1"/>
  </protectedRanges>
  <mergeCells count="8">
    <mergeCell ref="A1:E1"/>
    <mergeCell ref="D2:E2"/>
    <mergeCell ref="C3:E3"/>
    <mergeCell ref="D56:E56"/>
    <mergeCell ref="A3:B4"/>
    <mergeCell ref="A5:A21"/>
    <mergeCell ref="A22:A38"/>
    <mergeCell ref="A39:A5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2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8"/>
  <sheetViews>
    <sheetView zoomScaleSheetLayoutView="100" workbookViewId="0">
      <selection activeCell="F10" sqref="F10"/>
    </sheetView>
  </sheetViews>
  <sheetFormatPr defaultRowHeight="12"/>
  <cols>
    <col min="1" max="1" width="31.83203125" style="1" customWidth="1"/>
    <col min="2" max="2" width="19.83203125" style="1" customWidth="1"/>
    <col min="3" max="3" width="10.83203125" style="1" customWidth="1"/>
    <col min="4" max="4" width="19.83203125" style="1" customWidth="1"/>
    <col min="5" max="5" width="10.83203125" style="1" customWidth="1"/>
    <col min="6" max="6" width="19.83203125" style="1" customWidth="1"/>
    <col min="7" max="7" width="10.83203125" style="1" customWidth="1"/>
    <col min="8" max="8" width="19.83203125" style="1" customWidth="1"/>
    <col min="9" max="9" width="10.83203125" style="1" customWidth="1"/>
    <col min="10" max="10" width="19.83203125" style="1" customWidth="1"/>
    <col min="11" max="11" width="10.83203125" style="1" customWidth="1"/>
    <col min="12" max="12" width="19.83203125" style="1" customWidth="1"/>
    <col min="13" max="13" width="10.83203125" style="1" customWidth="1"/>
    <col min="14" max="14" width="19.83203125" style="1" customWidth="1"/>
    <col min="15" max="15" width="10.83203125" style="1" customWidth="1"/>
    <col min="16" max="256" width="9.33203125" style="1" customWidth="1"/>
    <col min="257" max="257" width="25.5" style="1" customWidth="1"/>
    <col min="258" max="258" width="15.5" style="1" customWidth="1"/>
    <col min="259" max="259" width="8.33203125" style="1" customWidth="1"/>
    <col min="260" max="260" width="14.5" style="1" customWidth="1"/>
    <col min="261" max="261" width="8.33203125" style="1" customWidth="1"/>
    <col min="262" max="262" width="14.5" style="1" customWidth="1"/>
    <col min="263" max="263" width="8.33203125" style="1" customWidth="1"/>
    <col min="264" max="264" width="14.5" style="1" customWidth="1"/>
    <col min="265" max="265" width="8.33203125" style="1" customWidth="1"/>
    <col min="266" max="512" width="9.33203125" style="1" customWidth="1"/>
    <col min="513" max="513" width="25.5" style="1" customWidth="1"/>
    <col min="514" max="514" width="15.5" style="1" customWidth="1"/>
    <col min="515" max="515" width="8.33203125" style="1" customWidth="1"/>
    <col min="516" max="516" width="14.5" style="1" customWidth="1"/>
    <col min="517" max="517" width="8.33203125" style="1" customWidth="1"/>
    <col min="518" max="518" width="14.5" style="1" customWidth="1"/>
    <col min="519" max="519" width="8.33203125" style="1" customWidth="1"/>
    <col min="520" max="520" width="14.5" style="1" customWidth="1"/>
    <col min="521" max="521" width="8.33203125" style="1" customWidth="1"/>
    <col min="522" max="768" width="9.33203125" style="1" customWidth="1"/>
    <col min="769" max="769" width="25.5" style="1" customWidth="1"/>
    <col min="770" max="770" width="15.5" style="1" customWidth="1"/>
    <col min="771" max="771" width="8.33203125" style="1" customWidth="1"/>
    <col min="772" max="772" width="14.5" style="1" customWidth="1"/>
    <col min="773" max="773" width="8.33203125" style="1" customWidth="1"/>
    <col min="774" max="774" width="14.5" style="1" customWidth="1"/>
    <col min="775" max="775" width="8.33203125" style="1" customWidth="1"/>
    <col min="776" max="776" width="14.5" style="1" customWidth="1"/>
    <col min="777" max="777" width="8.33203125" style="1" customWidth="1"/>
    <col min="778" max="1024" width="9.33203125" style="1" customWidth="1"/>
    <col min="1025" max="1025" width="25.5" style="1" customWidth="1"/>
    <col min="1026" max="1026" width="15.5" style="1" customWidth="1"/>
    <col min="1027" max="1027" width="8.33203125" style="1" customWidth="1"/>
    <col min="1028" max="1028" width="14.5" style="1" customWidth="1"/>
    <col min="1029" max="1029" width="8.33203125" style="1" customWidth="1"/>
    <col min="1030" max="1030" width="14.5" style="1" customWidth="1"/>
    <col min="1031" max="1031" width="8.33203125" style="1" customWidth="1"/>
    <col min="1032" max="1032" width="14.5" style="1" customWidth="1"/>
    <col min="1033" max="1033" width="8.33203125" style="1" customWidth="1"/>
    <col min="1034" max="1280" width="9.33203125" style="1" customWidth="1"/>
    <col min="1281" max="1281" width="25.5" style="1" customWidth="1"/>
    <col min="1282" max="1282" width="15.5" style="1" customWidth="1"/>
    <col min="1283" max="1283" width="8.33203125" style="1" customWidth="1"/>
    <col min="1284" max="1284" width="14.5" style="1" customWidth="1"/>
    <col min="1285" max="1285" width="8.33203125" style="1" customWidth="1"/>
    <col min="1286" max="1286" width="14.5" style="1" customWidth="1"/>
    <col min="1287" max="1287" width="8.33203125" style="1" customWidth="1"/>
    <col min="1288" max="1288" width="14.5" style="1" customWidth="1"/>
    <col min="1289" max="1289" width="8.33203125" style="1" customWidth="1"/>
    <col min="1290" max="1536" width="9.33203125" style="1" customWidth="1"/>
    <col min="1537" max="1537" width="25.5" style="1" customWidth="1"/>
    <col min="1538" max="1538" width="15.5" style="1" customWidth="1"/>
    <col min="1539" max="1539" width="8.33203125" style="1" customWidth="1"/>
    <col min="1540" max="1540" width="14.5" style="1" customWidth="1"/>
    <col min="1541" max="1541" width="8.33203125" style="1" customWidth="1"/>
    <col min="1542" max="1542" width="14.5" style="1" customWidth="1"/>
    <col min="1543" max="1543" width="8.33203125" style="1" customWidth="1"/>
    <col min="1544" max="1544" width="14.5" style="1" customWidth="1"/>
    <col min="1545" max="1545" width="8.33203125" style="1" customWidth="1"/>
    <col min="1546" max="1792" width="9.33203125" style="1" customWidth="1"/>
    <col min="1793" max="1793" width="25.5" style="1" customWidth="1"/>
    <col min="1794" max="1794" width="15.5" style="1" customWidth="1"/>
    <col min="1795" max="1795" width="8.33203125" style="1" customWidth="1"/>
    <col min="1796" max="1796" width="14.5" style="1" customWidth="1"/>
    <col min="1797" max="1797" width="8.33203125" style="1" customWidth="1"/>
    <col min="1798" max="1798" width="14.5" style="1" customWidth="1"/>
    <col min="1799" max="1799" width="8.33203125" style="1" customWidth="1"/>
    <col min="1800" max="1800" width="14.5" style="1" customWidth="1"/>
    <col min="1801" max="1801" width="8.33203125" style="1" customWidth="1"/>
    <col min="1802" max="2048" width="9.33203125" style="1" customWidth="1"/>
    <col min="2049" max="2049" width="25.5" style="1" customWidth="1"/>
    <col min="2050" max="2050" width="15.5" style="1" customWidth="1"/>
    <col min="2051" max="2051" width="8.33203125" style="1" customWidth="1"/>
    <col min="2052" max="2052" width="14.5" style="1" customWidth="1"/>
    <col min="2053" max="2053" width="8.33203125" style="1" customWidth="1"/>
    <col min="2054" max="2054" width="14.5" style="1" customWidth="1"/>
    <col min="2055" max="2055" width="8.33203125" style="1" customWidth="1"/>
    <col min="2056" max="2056" width="14.5" style="1" customWidth="1"/>
    <col min="2057" max="2057" width="8.33203125" style="1" customWidth="1"/>
    <col min="2058" max="2304" width="9.33203125" style="1" customWidth="1"/>
    <col min="2305" max="2305" width="25.5" style="1" customWidth="1"/>
    <col min="2306" max="2306" width="15.5" style="1" customWidth="1"/>
    <col min="2307" max="2307" width="8.33203125" style="1" customWidth="1"/>
    <col min="2308" max="2308" width="14.5" style="1" customWidth="1"/>
    <col min="2309" max="2309" width="8.33203125" style="1" customWidth="1"/>
    <col min="2310" max="2310" width="14.5" style="1" customWidth="1"/>
    <col min="2311" max="2311" width="8.33203125" style="1" customWidth="1"/>
    <col min="2312" max="2312" width="14.5" style="1" customWidth="1"/>
    <col min="2313" max="2313" width="8.33203125" style="1" customWidth="1"/>
    <col min="2314" max="2560" width="9.33203125" style="1" customWidth="1"/>
    <col min="2561" max="2561" width="25.5" style="1" customWidth="1"/>
    <col min="2562" max="2562" width="15.5" style="1" customWidth="1"/>
    <col min="2563" max="2563" width="8.33203125" style="1" customWidth="1"/>
    <col min="2564" max="2564" width="14.5" style="1" customWidth="1"/>
    <col min="2565" max="2565" width="8.33203125" style="1" customWidth="1"/>
    <col min="2566" max="2566" width="14.5" style="1" customWidth="1"/>
    <col min="2567" max="2567" width="8.33203125" style="1" customWidth="1"/>
    <col min="2568" max="2568" width="14.5" style="1" customWidth="1"/>
    <col min="2569" max="2569" width="8.33203125" style="1" customWidth="1"/>
    <col min="2570" max="2816" width="9.33203125" style="1" customWidth="1"/>
    <col min="2817" max="2817" width="25.5" style="1" customWidth="1"/>
    <col min="2818" max="2818" width="15.5" style="1" customWidth="1"/>
    <col min="2819" max="2819" width="8.33203125" style="1" customWidth="1"/>
    <col min="2820" max="2820" width="14.5" style="1" customWidth="1"/>
    <col min="2821" max="2821" width="8.33203125" style="1" customWidth="1"/>
    <col min="2822" max="2822" width="14.5" style="1" customWidth="1"/>
    <col min="2823" max="2823" width="8.33203125" style="1" customWidth="1"/>
    <col min="2824" max="2824" width="14.5" style="1" customWidth="1"/>
    <col min="2825" max="2825" width="8.33203125" style="1" customWidth="1"/>
    <col min="2826" max="3072" width="9.33203125" style="1" customWidth="1"/>
    <col min="3073" max="3073" width="25.5" style="1" customWidth="1"/>
    <col min="3074" max="3074" width="15.5" style="1" customWidth="1"/>
    <col min="3075" max="3075" width="8.33203125" style="1" customWidth="1"/>
    <col min="3076" max="3076" width="14.5" style="1" customWidth="1"/>
    <col min="3077" max="3077" width="8.33203125" style="1" customWidth="1"/>
    <col min="3078" max="3078" width="14.5" style="1" customWidth="1"/>
    <col min="3079" max="3079" width="8.33203125" style="1" customWidth="1"/>
    <col min="3080" max="3080" width="14.5" style="1" customWidth="1"/>
    <col min="3081" max="3081" width="8.33203125" style="1" customWidth="1"/>
    <col min="3082" max="3328" width="9.33203125" style="1" customWidth="1"/>
    <col min="3329" max="3329" width="25.5" style="1" customWidth="1"/>
    <col min="3330" max="3330" width="15.5" style="1" customWidth="1"/>
    <col min="3331" max="3331" width="8.33203125" style="1" customWidth="1"/>
    <col min="3332" max="3332" width="14.5" style="1" customWidth="1"/>
    <col min="3333" max="3333" width="8.33203125" style="1" customWidth="1"/>
    <col min="3334" max="3334" width="14.5" style="1" customWidth="1"/>
    <col min="3335" max="3335" width="8.33203125" style="1" customWidth="1"/>
    <col min="3336" max="3336" width="14.5" style="1" customWidth="1"/>
    <col min="3337" max="3337" width="8.33203125" style="1" customWidth="1"/>
    <col min="3338" max="3584" width="9.33203125" style="1" customWidth="1"/>
    <col min="3585" max="3585" width="25.5" style="1" customWidth="1"/>
    <col min="3586" max="3586" width="15.5" style="1" customWidth="1"/>
    <col min="3587" max="3587" width="8.33203125" style="1" customWidth="1"/>
    <col min="3588" max="3588" width="14.5" style="1" customWidth="1"/>
    <col min="3589" max="3589" width="8.33203125" style="1" customWidth="1"/>
    <col min="3590" max="3590" width="14.5" style="1" customWidth="1"/>
    <col min="3591" max="3591" width="8.33203125" style="1" customWidth="1"/>
    <col min="3592" max="3592" width="14.5" style="1" customWidth="1"/>
    <col min="3593" max="3593" width="8.33203125" style="1" customWidth="1"/>
    <col min="3594" max="3840" width="9.33203125" style="1" customWidth="1"/>
    <col min="3841" max="3841" width="25.5" style="1" customWidth="1"/>
    <col min="3842" max="3842" width="15.5" style="1" customWidth="1"/>
    <col min="3843" max="3843" width="8.33203125" style="1" customWidth="1"/>
    <col min="3844" max="3844" width="14.5" style="1" customWidth="1"/>
    <col min="3845" max="3845" width="8.33203125" style="1" customWidth="1"/>
    <col min="3846" max="3846" width="14.5" style="1" customWidth="1"/>
    <col min="3847" max="3847" width="8.33203125" style="1" customWidth="1"/>
    <col min="3848" max="3848" width="14.5" style="1" customWidth="1"/>
    <col min="3849" max="3849" width="8.33203125" style="1" customWidth="1"/>
    <col min="3850" max="4096" width="9.33203125" style="1" customWidth="1"/>
    <col min="4097" max="4097" width="25.5" style="1" customWidth="1"/>
    <col min="4098" max="4098" width="15.5" style="1" customWidth="1"/>
    <col min="4099" max="4099" width="8.33203125" style="1" customWidth="1"/>
    <col min="4100" max="4100" width="14.5" style="1" customWidth="1"/>
    <col min="4101" max="4101" width="8.33203125" style="1" customWidth="1"/>
    <col min="4102" max="4102" width="14.5" style="1" customWidth="1"/>
    <col min="4103" max="4103" width="8.33203125" style="1" customWidth="1"/>
    <col min="4104" max="4104" width="14.5" style="1" customWidth="1"/>
    <col min="4105" max="4105" width="8.33203125" style="1" customWidth="1"/>
    <col min="4106" max="4352" width="9.33203125" style="1" customWidth="1"/>
    <col min="4353" max="4353" width="25.5" style="1" customWidth="1"/>
    <col min="4354" max="4354" width="15.5" style="1" customWidth="1"/>
    <col min="4355" max="4355" width="8.33203125" style="1" customWidth="1"/>
    <col min="4356" max="4356" width="14.5" style="1" customWidth="1"/>
    <col min="4357" max="4357" width="8.33203125" style="1" customWidth="1"/>
    <col min="4358" max="4358" width="14.5" style="1" customWidth="1"/>
    <col min="4359" max="4359" width="8.33203125" style="1" customWidth="1"/>
    <col min="4360" max="4360" width="14.5" style="1" customWidth="1"/>
    <col min="4361" max="4361" width="8.33203125" style="1" customWidth="1"/>
    <col min="4362" max="4608" width="9.33203125" style="1" customWidth="1"/>
    <col min="4609" max="4609" width="25.5" style="1" customWidth="1"/>
    <col min="4610" max="4610" width="15.5" style="1" customWidth="1"/>
    <col min="4611" max="4611" width="8.33203125" style="1" customWidth="1"/>
    <col min="4612" max="4612" width="14.5" style="1" customWidth="1"/>
    <col min="4613" max="4613" width="8.33203125" style="1" customWidth="1"/>
    <col min="4614" max="4614" width="14.5" style="1" customWidth="1"/>
    <col min="4615" max="4615" width="8.33203125" style="1" customWidth="1"/>
    <col min="4616" max="4616" width="14.5" style="1" customWidth="1"/>
    <col min="4617" max="4617" width="8.33203125" style="1" customWidth="1"/>
    <col min="4618" max="4864" width="9.33203125" style="1" customWidth="1"/>
    <col min="4865" max="4865" width="25.5" style="1" customWidth="1"/>
    <col min="4866" max="4866" width="15.5" style="1" customWidth="1"/>
    <col min="4867" max="4867" width="8.33203125" style="1" customWidth="1"/>
    <col min="4868" max="4868" width="14.5" style="1" customWidth="1"/>
    <col min="4869" max="4869" width="8.33203125" style="1" customWidth="1"/>
    <col min="4870" max="4870" width="14.5" style="1" customWidth="1"/>
    <col min="4871" max="4871" width="8.33203125" style="1" customWidth="1"/>
    <col min="4872" max="4872" width="14.5" style="1" customWidth="1"/>
    <col min="4873" max="4873" width="8.33203125" style="1" customWidth="1"/>
    <col min="4874" max="5120" width="9.33203125" style="1" customWidth="1"/>
    <col min="5121" max="5121" width="25.5" style="1" customWidth="1"/>
    <col min="5122" max="5122" width="15.5" style="1" customWidth="1"/>
    <col min="5123" max="5123" width="8.33203125" style="1" customWidth="1"/>
    <col min="5124" max="5124" width="14.5" style="1" customWidth="1"/>
    <col min="5125" max="5125" width="8.33203125" style="1" customWidth="1"/>
    <col min="5126" max="5126" width="14.5" style="1" customWidth="1"/>
    <col min="5127" max="5127" width="8.33203125" style="1" customWidth="1"/>
    <col min="5128" max="5128" width="14.5" style="1" customWidth="1"/>
    <col min="5129" max="5129" width="8.33203125" style="1" customWidth="1"/>
    <col min="5130" max="5376" width="9.33203125" style="1" customWidth="1"/>
    <col min="5377" max="5377" width="25.5" style="1" customWidth="1"/>
    <col min="5378" max="5378" width="15.5" style="1" customWidth="1"/>
    <col min="5379" max="5379" width="8.33203125" style="1" customWidth="1"/>
    <col min="5380" max="5380" width="14.5" style="1" customWidth="1"/>
    <col min="5381" max="5381" width="8.33203125" style="1" customWidth="1"/>
    <col min="5382" max="5382" width="14.5" style="1" customWidth="1"/>
    <col min="5383" max="5383" width="8.33203125" style="1" customWidth="1"/>
    <col min="5384" max="5384" width="14.5" style="1" customWidth="1"/>
    <col min="5385" max="5385" width="8.33203125" style="1" customWidth="1"/>
    <col min="5386" max="5632" width="9.33203125" style="1" customWidth="1"/>
    <col min="5633" max="5633" width="25.5" style="1" customWidth="1"/>
    <col min="5634" max="5634" width="15.5" style="1" customWidth="1"/>
    <col min="5635" max="5635" width="8.33203125" style="1" customWidth="1"/>
    <col min="5636" max="5636" width="14.5" style="1" customWidth="1"/>
    <col min="5637" max="5637" width="8.33203125" style="1" customWidth="1"/>
    <col min="5638" max="5638" width="14.5" style="1" customWidth="1"/>
    <col min="5639" max="5639" width="8.33203125" style="1" customWidth="1"/>
    <col min="5640" max="5640" width="14.5" style="1" customWidth="1"/>
    <col min="5641" max="5641" width="8.33203125" style="1" customWidth="1"/>
    <col min="5642" max="5888" width="9.33203125" style="1" customWidth="1"/>
    <col min="5889" max="5889" width="25.5" style="1" customWidth="1"/>
    <col min="5890" max="5890" width="15.5" style="1" customWidth="1"/>
    <col min="5891" max="5891" width="8.33203125" style="1" customWidth="1"/>
    <col min="5892" max="5892" width="14.5" style="1" customWidth="1"/>
    <col min="5893" max="5893" width="8.33203125" style="1" customWidth="1"/>
    <col min="5894" max="5894" width="14.5" style="1" customWidth="1"/>
    <col min="5895" max="5895" width="8.33203125" style="1" customWidth="1"/>
    <col min="5896" max="5896" width="14.5" style="1" customWidth="1"/>
    <col min="5897" max="5897" width="8.33203125" style="1" customWidth="1"/>
    <col min="5898" max="6144" width="9.33203125" style="1" customWidth="1"/>
    <col min="6145" max="6145" width="25.5" style="1" customWidth="1"/>
    <col min="6146" max="6146" width="15.5" style="1" customWidth="1"/>
    <col min="6147" max="6147" width="8.33203125" style="1" customWidth="1"/>
    <col min="6148" max="6148" width="14.5" style="1" customWidth="1"/>
    <col min="6149" max="6149" width="8.33203125" style="1" customWidth="1"/>
    <col min="6150" max="6150" width="14.5" style="1" customWidth="1"/>
    <col min="6151" max="6151" width="8.33203125" style="1" customWidth="1"/>
    <col min="6152" max="6152" width="14.5" style="1" customWidth="1"/>
    <col min="6153" max="6153" width="8.33203125" style="1" customWidth="1"/>
    <col min="6154" max="6400" width="9.33203125" style="1" customWidth="1"/>
    <col min="6401" max="6401" width="25.5" style="1" customWidth="1"/>
    <col min="6402" max="6402" width="15.5" style="1" customWidth="1"/>
    <col min="6403" max="6403" width="8.33203125" style="1" customWidth="1"/>
    <col min="6404" max="6404" width="14.5" style="1" customWidth="1"/>
    <col min="6405" max="6405" width="8.33203125" style="1" customWidth="1"/>
    <col min="6406" max="6406" width="14.5" style="1" customWidth="1"/>
    <col min="6407" max="6407" width="8.33203125" style="1" customWidth="1"/>
    <col min="6408" max="6408" width="14.5" style="1" customWidth="1"/>
    <col min="6409" max="6409" width="8.33203125" style="1" customWidth="1"/>
    <col min="6410" max="6656" width="9.33203125" style="1" customWidth="1"/>
    <col min="6657" max="6657" width="25.5" style="1" customWidth="1"/>
    <col min="6658" max="6658" width="15.5" style="1" customWidth="1"/>
    <col min="6659" max="6659" width="8.33203125" style="1" customWidth="1"/>
    <col min="6660" max="6660" width="14.5" style="1" customWidth="1"/>
    <col min="6661" max="6661" width="8.33203125" style="1" customWidth="1"/>
    <col min="6662" max="6662" width="14.5" style="1" customWidth="1"/>
    <col min="6663" max="6663" width="8.33203125" style="1" customWidth="1"/>
    <col min="6664" max="6664" width="14.5" style="1" customWidth="1"/>
    <col min="6665" max="6665" width="8.33203125" style="1" customWidth="1"/>
    <col min="6666" max="6912" width="9.33203125" style="1" customWidth="1"/>
    <col min="6913" max="6913" width="25.5" style="1" customWidth="1"/>
    <col min="6914" max="6914" width="15.5" style="1" customWidth="1"/>
    <col min="6915" max="6915" width="8.33203125" style="1" customWidth="1"/>
    <col min="6916" max="6916" width="14.5" style="1" customWidth="1"/>
    <col min="6917" max="6917" width="8.33203125" style="1" customWidth="1"/>
    <col min="6918" max="6918" width="14.5" style="1" customWidth="1"/>
    <col min="6919" max="6919" width="8.33203125" style="1" customWidth="1"/>
    <col min="6920" max="6920" width="14.5" style="1" customWidth="1"/>
    <col min="6921" max="6921" width="8.33203125" style="1" customWidth="1"/>
    <col min="6922" max="7168" width="9.33203125" style="1" customWidth="1"/>
    <col min="7169" max="7169" width="25.5" style="1" customWidth="1"/>
    <col min="7170" max="7170" width="15.5" style="1" customWidth="1"/>
    <col min="7171" max="7171" width="8.33203125" style="1" customWidth="1"/>
    <col min="7172" max="7172" width="14.5" style="1" customWidth="1"/>
    <col min="7173" max="7173" width="8.33203125" style="1" customWidth="1"/>
    <col min="7174" max="7174" width="14.5" style="1" customWidth="1"/>
    <col min="7175" max="7175" width="8.33203125" style="1" customWidth="1"/>
    <col min="7176" max="7176" width="14.5" style="1" customWidth="1"/>
    <col min="7177" max="7177" width="8.33203125" style="1" customWidth="1"/>
    <col min="7178" max="7424" width="9.33203125" style="1" customWidth="1"/>
    <col min="7425" max="7425" width="25.5" style="1" customWidth="1"/>
    <col min="7426" max="7426" width="15.5" style="1" customWidth="1"/>
    <col min="7427" max="7427" width="8.33203125" style="1" customWidth="1"/>
    <col min="7428" max="7428" width="14.5" style="1" customWidth="1"/>
    <col min="7429" max="7429" width="8.33203125" style="1" customWidth="1"/>
    <col min="7430" max="7430" width="14.5" style="1" customWidth="1"/>
    <col min="7431" max="7431" width="8.33203125" style="1" customWidth="1"/>
    <col min="7432" max="7432" width="14.5" style="1" customWidth="1"/>
    <col min="7433" max="7433" width="8.33203125" style="1" customWidth="1"/>
    <col min="7434" max="7680" width="9.33203125" style="1" customWidth="1"/>
    <col min="7681" max="7681" width="25.5" style="1" customWidth="1"/>
    <col min="7682" max="7682" width="15.5" style="1" customWidth="1"/>
    <col min="7683" max="7683" width="8.33203125" style="1" customWidth="1"/>
    <col min="7684" max="7684" width="14.5" style="1" customWidth="1"/>
    <col min="7685" max="7685" width="8.33203125" style="1" customWidth="1"/>
    <col min="7686" max="7686" width="14.5" style="1" customWidth="1"/>
    <col min="7687" max="7687" width="8.33203125" style="1" customWidth="1"/>
    <col min="7688" max="7688" width="14.5" style="1" customWidth="1"/>
    <col min="7689" max="7689" width="8.33203125" style="1" customWidth="1"/>
    <col min="7690" max="7936" width="9.33203125" style="1" customWidth="1"/>
    <col min="7937" max="7937" width="25.5" style="1" customWidth="1"/>
    <col min="7938" max="7938" width="15.5" style="1" customWidth="1"/>
    <col min="7939" max="7939" width="8.33203125" style="1" customWidth="1"/>
    <col min="7940" max="7940" width="14.5" style="1" customWidth="1"/>
    <col min="7941" max="7941" width="8.33203125" style="1" customWidth="1"/>
    <col min="7942" max="7942" width="14.5" style="1" customWidth="1"/>
    <col min="7943" max="7943" width="8.33203125" style="1" customWidth="1"/>
    <col min="7944" max="7944" width="14.5" style="1" customWidth="1"/>
    <col min="7945" max="7945" width="8.33203125" style="1" customWidth="1"/>
    <col min="7946" max="8192" width="9.33203125" style="1" customWidth="1"/>
    <col min="8193" max="8193" width="25.5" style="1" customWidth="1"/>
    <col min="8194" max="8194" width="15.5" style="1" customWidth="1"/>
    <col min="8195" max="8195" width="8.33203125" style="1" customWidth="1"/>
    <col min="8196" max="8196" width="14.5" style="1" customWidth="1"/>
    <col min="8197" max="8197" width="8.33203125" style="1" customWidth="1"/>
    <col min="8198" max="8198" width="14.5" style="1" customWidth="1"/>
    <col min="8199" max="8199" width="8.33203125" style="1" customWidth="1"/>
    <col min="8200" max="8200" width="14.5" style="1" customWidth="1"/>
    <col min="8201" max="8201" width="8.33203125" style="1" customWidth="1"/>
    <col min="8202" max="8448" width="9.33203125" style="1" customWidth="1"/>
    <col min="8449" max="8449" width="25.5" style="1" customWidth="1"/>
    <col min="8450" max="8450" width="15.5" style="1" customWidth="1"/>
    <col min="8451" max="8451" width="8.33203125" style="1" customWidth="1"/>
    <col min="8452" max="8452" width="14.5" style="1" customWidth="1"/>
    <col min="8453" max="8453" width="8.33203125" style="1" customWidth="1"/>
    <col min="8454" max="8454" width="14.5" style="1" customWidth="1"/>
    <col min="8455" max="8455" width="8.33203125" style="1" customWidth="1"/>
    <col min="8456" max="8456" width="14.5" style="1" customWidth="1"/>
    <col min="8457" max="8457" width="8.33203125" style="1" customWidth="1"/>
    <col min="8458" max="8704" width="9.33203125" style="1" customWidth="1"/>
    <col min="8705" max="8705" width="25.5" style="1" customWidth="1"/>
    <col min="8706" max="8706" width="15.5" style="1" customWidth="1"/>
    <col min="8707" max="8707" width="8.33203125" style="1" customWidth="1"/>
    <col min="8708" max="8708" width="14.5" style="1" customWidth="1"/>
    <col min="8709" max="8709" width="8.33203125" style="1" customWidth="1"/>
    <col min="8710" max="8710" width="14.5" style="1" customWidth="1"/>
    <col min="8711" max="8711" width="8.33203125" style="1" customWidth="1"/>
    <col min="8712" max="8712" width="14.5" style="1" customWidth="1"/>
    <col min="8713" max="8713" width="8.33203125" style="1" customWidth="1"/>
    <col min="8714" max="8960" width="9.33203125" style="1" customWidth="1"/>
    <col min="8961" max="8961" width="25.5" style="1" customWidth="1"/>
    <col min="8962" max="8962" width="15.5" style="1" customWidth="1"/>
    <col min="8963" max="8963" width="8.33203125" style="1" customWidth="1"/>
    <col min="8964" max="8964" width="14.5" style="1" customWidth="1"/>
    <col min="8965" max="8965" width="8.33203125" style="1" customWidth="1"/>
    <col min="8966" max="8966" width="14.5" style="1" customWidth="1"/>
    <col min="8967" max="8967" width="8.33203125" style="1" customWidth="1"/>
    <col min="8968" max="8968" width="14.5" style="1" customWidth="1"/>
    <col min="8969" max="8969" width="8.33203125" style="1" customWidth="1"/>
    <col min="8970" max="9216" width="9.33203125" style="1" customWidth="1"/>
    <col min="9217" max="9217" width="25.5" style="1" customWidth="1"/>
    <col min="9218" max="9218" width="15.5" style="1" customWidth="1"/>
    <col min="9219" max="9219" width="8.33203125" style="1" customWidth="1"/>
    <col min="9220" max="9220" width="14.5" style="1" customWidth="1"/>
    <col min="9221" max="9221" width="8.33203125" style="1" customWidth="1"/>
    <col min="9222" max="9222" width="14.5" style="1" customWidth="1"/>
    <col min="9223" max="9223" width="8.33203125" style="1" customWidth="1"/>
    <col min="9224" max="9224" width="14.5" style="1" customWidth="1"/>
    <col min="9225" max="9225" width="8.33203125" style="1" customWidth="1"/>
    <col min="9226" max="9472" width="9.33203125" style="1" customWidth="1"/>
    <col min="9473" max="9473" width="25.5" style="1" customWidth="1"/>
    <col min="9474" max="9474" width="15.5" style="1" customWidth="1"/>
    <col min="9475" max="9475" width="8.33203125" style="1" customWidth="1"/>
    <col min="9476" max="9476" width="14.5" style="1" customWidth="1"/>
    <col min="9477" max="9477" width="8.33203125" style="1" customWidth="1"/>
    <col min="9478" max="9478" width="14.5" style="1" customWidth="1"/>
    <col min="9479" max="9479" width="8.33203125" style="1" customWidth="1"/>
    <col min="9480" max="9480" width="14.5" style="1" customWidth="1"/>
    <col min="9481" max="9481" width="8.33203125" style="1" customWidth="1"/>
    <col min="9482" max="9728" width="9.33203125" style="1" customWidth="1"/>
    <col min="9729" max="9729" width="25.5" style="1" customWidth="1"/>
    <col min="9730" max="9730" width="15.5" style="1" customWidth="1"/>
    <col min="9731" max="9731" width="8.33203125" style="1" customWidth="1"/>
    <col min="9732" max="9732" width="14.5" style="1" customWidth="1"/>
    <col min="9733" max="9733" width="8.33203125" style="1" customWidth="1"/>
    <col min="9734" max="9734" width="14.5" style="1" customWidth="1"/>
    <col min="9735" max="9735" width="8.33203125" style="1" customWidth="1"/>
    <col min="9736" max="9736" width="14.5" style="1" customWidth="1"/>
    <col min="9737" max="9737" width="8.33203125" style="1" customWidth="1"/>
    <col min="9738" max="9984" width="9.33203125" style="1" customWidth="1"/>
    <col min="9985" max="9985" width="25.5" style="1" customWidth="1"/>
    <col min="9986" max="9986" width="15.5" style="1" customWidth="1"/>
    <col min="9987" max="9987" width="8.33203125" style="1" customWidth="1"/>
    <col min="9988" max="9988" width="14.5" style="1" customWidth="1"/>
    <col min="9989" max="9989" width="8.33203125" style="1" customWidth="1"/>
    <col min="9990" max="9990" width="14.5" style="1" customWidth="1"/>
    <col min="9991" max="9991" width="8.33203125" style="1" customWidth="1"/>
    <col min="9992" max="9992" width="14.5" style="1" customWidth="1"/>
    <col min="9993" max="9993" width="8.33203125" style="1" customWidth="1"/>
    <col min="9994" max="10240" width="9.33203125" style="1" customWidth="1"/>
    <col min="10241" max="10241" width="25.5" style="1" customWidth="1"/>
    <col min="10242" max="10242" width="15.5" style="1" customWidth="1"/>
    <col min="10243" max="10243" width="8.33203125" style="1" customWidth="1"/>
    <col min="10244" max="10244" width="14.5" style="1" customWidth="1"/>
    <col min="10245" max="10245" width="8.33203125" style="1" customWidth="1"/>
    <col min="10246" max="10246" width="14.5" style="1" customWidth="1"/>
    <col min="10247" max="10247" width="8.33203125" style="1" customWidth="1"/>
    <col min="10248" max="10248" width="14.5" style="1" customWidth="1"/>
    <col min="10249" max="10249" width="8.33203125" style="1" customWidth="1"/>
    <col min="10250" max="10496" width="9.33203125" style="1" customWidth="1"/>
    <col min="10497" max="10497" width="25.5" style="1" customWidth="1"/>
    <col min="10498" max="10498" width="15.5" style="1" customWidth="1"/>
    <col min="10499" max="10499" width="8.33203125" style="1" customWidth="1"/>
    <col min="10500" max="10500" width="14.5" style="1" customWidth="1"/>
    <col min="10501" max="10501" width="8.33203125" style="1" customWidth="1"/>
    <col min="10502" max="10502" width="14.5" style="1" customWidth="1"/>
    <col min="10503" max="10503" width="8.33203125" style="1" customWidth="1"/>
    <col min="10504" max="10504" width="14.5" style="1" customWidth="1"/>
    <col min="10505" max="10505" width="8.33203125" style="1" customWidth="1"/>
    <col min="10506" max="10752" width="9.33203125" style="1" customWidth="1"/>
    <col min="10753" max="10753" width="25.5" style="1" customWidth="1"/>
    <col min="10754" max="10754" width="15.5" style="1" customWidth="1"/>
    <col min="10755" max="10755" width="8.33203125" style="1" customWidth="1"/>
    <col min="10756" max="10756" width="14.5" style="1" customWidth="1"/>
    <col min="10757" max="10757" width="8.33203125" style="1" customWidth="1"/>
    <col min="10758" max="10758" width="14.5" style="1" customWidth="1"/>
    <col min="10759" max="10759" width="8.33203125" style="1" customWidth="1"/>
    <col min="10760" max="10760" width="14.5" style="1" customWidth="1"/>
    <col min="10761" max="10761" width="8.33203125" style="1" customWidth="1"/>
    <col min="10762" max="11008" width="9.33203125" style="1" customWidth="1"/>
    <col min="11009" max="11009" width="25.5" style="1" customWidth="1"/>
    <col min="11010" max="11010" width="15.5" style="1" customWidth="1"/>
    <col min="11011" max="11011" width="8.33203125" style="1" customWidth="1"/>
    <col min="11012" max="11012" width="14.5" style="1" customWidth="1"/>
    <col min="11013" max="11013" width="8.33203125" style="1" customWidth="1"/>
    <col min="11014" max="11014" width="14.5" style="1" customWidth="1"/>
    <col min="11015" max="11015" width="8.33203125" style="1" customWidth="1"/>
    <col min="11016" max="11016" width="14.5" style="1" customWidth="1"/>
    <col min="11017" max="11017" width="8.33203125" style="1" customWidth="1"/>
    <col min="11018" max="11264" width="9.33203125" style="1" customWidth="1"/>
    <col min="11265" max="11265" width="25.5" style="1" customWidth="1"/>
    <col min="11266" max="11266" width="15.5" style="1" customWidth="1"/>
    <col min="11267" max="11267" width="8.33203125" style="1" customWidth="1"/>
    <col min="11268" max="11268" width="14.5" style="1" customWidth="1"/>
    <col min="11269" max="11269" width="8.33203125" style="1" customWidth="1"/>
    <col min="11270" max="11270" width="14.5" style="1" customWidth="1"/>
    <col min="11271" max="11271" width="8.33203125" style="1" customWidth="1"/>
    <col min="11272" max="11272" width="14.5" style="1" customWidth="1"/>
    <col min="11273" max="11273" width="8.33203125" style="1" customWidth="1"/>
    <col min="11274" max="11520" width="9.33203125" style="1" customWidth="1"/>
    <col min="11521" max="11521" width="25.5" style="1" customWidth="1"/>
    <col min="11522" max="11522" width="15.5" style="1" customWidth="1"/>
    <col min="11523" max="11523" width="8.33203125" style="1" customWidth="1"/>
    <col min="11524" max="11524" width="14.5" style="1" customWidth="1"/>
    <col min="11525" max="11525" width="8.33203125" style="1" customWidth="1"/>
    <col min="11526" max="11526" width="14.5" style="1" customWidth="1"/>
    <col min="11527" max="11527" width="8.33203125" style="1" customWidth="1"/>
    <col min="11528" max="11528" width="14.5" style="1" customWidth="1"/>
    <col min="11529" max="11529" width="8.33203125" style="1" customWidth="1"/>
    <col min="11530" max="11776" width="9.33203125" style="1" customWidth="1"/>
    <col min="11777" max="11777" width="25.5" style="1" customWidth="1"/>
    <col min="11778" max="11778" width="15.5" style="1" customWidth="1"/>
    <col min="11779" max="11779" width="8.33203125" style="1" customWidth="1"/>
    <col min="11780" max="11780" width="14.5" style="1" customWidth="1"/>
    <col min="11781" max="11781" width="8.33203125" style="1" customWidth="1"/>
    <col min="11782" max="11782" width="14.5" style="1" customWidth="1"/>
    <col min="11783" max="11783" width="8.33203125" style="1" customWidth="1"/>
    <col min="11784" max="11784" width="14.5" style="1" customWidth="1"/>
    <col min="11785" max="11785" width="8.33203125" style="1" customWidth="1"/>
    <col min="11786" max="12032" width="9.33203125" style="1" customWidth="1"/>
    <col min="12033" max="12033" width="25.5" style="1" customWidth="1"/>
    <col min="12034" max="12034" width="15.5" style="1" customWidth="1"/>
    <col min="12035" max="12035" width="8.33203125" style="1" customWidth="1"/>
    <col min="12036" max="12036" width="14.5" style="1" customWidth="1"/>
    <col min="12037" max="12037" width="8.33203125" style="1" customWidth="1"/>
    <col min="12038" max="12038" width="14.5" style="1" customWidth="1"/>
    <col min="12039" max="12039" width="8.33203125" style="1" customWidth="1"/>
    <col min="12040" max="12040" width="14.5" style="1" customWidth="1"/>
    <col min="12041" max="12041" width="8.33203125" style="1" customWidth="1"/>
    <col min="12042" max="12288" width="9.33203125" style="1" customWidth="1"/>
    <col min="12289" max="12289" width="25.5" style="1" customWidth="1"/>
    <col min="12290" max="12290" width="15.5" style="1" customWidth="1"/>
    <col min="12291" max="12291" width="8.33203125" style="1" customWidth="1"/>
    <col min="12292" max="12292" width="14.5" style="1" customWidth="1"/>
    <col min="12293" max="12293" width="8.33203125" style="1" customWidth="1"/>
    <col min="12294" max="12294" width="14.5" style="1" customWidth="1"/>
    <col min="12295" max="12295" width="8.33203125" style="1" customWidth="1"/>
    <col min="12296" max="12296" width="14.5" style="1" customWidth="1"/>
    <col min="12297" max="12297" width="8.33203125" style="1" customWidth="1"/>
    <col min="12298" max="12544" width="9.33203125" style="1" customWidth="1"/>
    <col min="12545" max="12545" width="25.5" style="1" customWidth="1"/>
    <col min="12546" max="12546" width="15.5" style="1" customWidth="1"/>
    <col min="12547" max="12547" width="8.33203125" style="1" customWidth="1"/>
    <col min="12548" max="12548" width="14.5" style="1" customWidth="1"/>
    <col min="12549" max="12549" width="8.33203125" style="1" customWidth="1"/>
    <col min="12550" max="12550" width="14.5" style="1" customWidth="1"/>
    <col min="12551" max="12551" width="8.33203125" style="1" customWidth="1"/>
    <col min="12552" max="12552" width="14.5" style="1" customWidth="1"/>
    <col min="12553" max="12553" width="8.33203125" style="1" customWidth="1"/>
    <col min="12554" max="12800" width="9.33203125" style="1" customWidth="1"/>
    <col min="12801" max="12801" width="25.5" style="1" customWidth="1"/>
    <col min="12802" max="12802" width="15.5" style="1" customWidth="1"/>
    <col min="12803" max="12803" width="8.33203125" style="1" customWidth="1"/>
    <col min="12804" max="12804" width="14.5" style="1" customWidth="1"/>
    <col min="12805" max="12805" width="8.33203125" style="1" customWidth="1"/>
    <col min="12806" max="12806" width="14.5" style="1" customWidth="1"/>
    <col min="12807" max="12807" width="8.33203125" style="1" customWidth="1"/>
    <col min="12808" max="12808" width="14.5" style="1" customWidth="1"/>
    <col min="12809" max="12809" width="8.33203125" style="1" customWidth="1"/>
    <col min="12810" max="13056" width="9.33203125" style="1" customWidth="1"/>
    <col min="13057" max="13057" width="25.5" style="1" customWidth="1"/>
    <col min="13058" max="13058" width="15.5" style="1" customWidth="1"/>
    <col min="13059" max="13059" width="8.33203125" style="1" customWidth="1"/>
    <col min="13060" max="13060" width="14.5" style="1" customWidth="1"/>
    <col min="13061" max="13061" width="8.33203125" style="1" customWidth="1"/>
    <col min="13062" max="13062" width="14.5" style="1" customWidth="1"/>
    <col min="13063" max="13063" width="8.33203125" style="1" customWidth="1"/>
    <col min="13064" max="13064" width="14.5" style="1" customWidth="1"/>
    <col min="13065" max="13065" width="8.33203125" style="1" customWidth="1"/>
    <col min="13066" max="13312" width="9.33203125" style="1" customWidth="1"/>
    <col min="13313" max="13313" width="25.5" style="1" customWidth="1"/>
    <col min="13314" max="13314" width="15.5" style="1" customWidth="1"/>
    <col min="13315" max="13315" width="8.33203125" style="1" customWidth="1"/>
    <col min="13316" max="13316" width="14.5" style="1" customWidth="1"/>
    <col min="13317" max="13317" width="8.33203125" style="1" customWidth="1"/>
    <col min="13318" max="13318" width="14.5" style="1" customWidth="1"/>
    <col min="13319" max="13319" width="8.33203125" style="1" customWidth="1"/>
    <col min="13320" max="13320" width="14.5" style="1" customWidth="1"/>
    <col min="13321" max="13321" width="8.33203125" style="1" customWidth="1"/>
    <col min="13322" max="13568" width="9.33203125" style="1" customWidth="1"/>
    <col min="13569" max="13569" width="25.5" style="1" customWidth="1"/>
    <col min="13570" max="13570" width="15.5" style="1" customWidth="1"/>
    <col min="13571" max="13571" width="8.33203125" style="1" customWidth="1"/>
    <col min="13572" max="13572" width="14.5" style="1" customWidth="1"/>
    <col min="13573" max="13573" width="8.33203125" style="1" customWidth="1"/>
    <col min="13574" max="13574" width="14.5" style="1" customWidth="1"/>
    <col min="13575" max="13575" width="8.33203125" style="1" customWidth="1"/>
    <col min="13576" max="13576" width="14.5" style="1" customWidth="1"/>
    <col min="13577" max="13577" width="8.33203125" style="1" customWidth="1"/>
    <col min="13578" max="13824" width="9.33203125" style="1" customWidth="1"/>
    <col min="13825" max="13825" width="25.5" style="1" customWidth="1"/>
    <col min="13826" max="13826" width="15.5" style="1" customWidth="1"/>
    <col min="13827" max="13827" width="8.33203125" style="1" customWidth="1"/>
    <col min="13828" max="13828" width="14.5" style="1" customWidth="1"/>
    <col min="13829" max="13829" width="8.33203125" style="1" customWidth="1"/>
    <col min="13830" max="13830" width="14.5" style="1" customWidth="1"/>
    <col min="13831" max="13831" width="8.33203125" style="1" customWidth="1"/>
    <col min="13832" max="13832" width="14.5" style="1" customWidth="1"/>
    <col min="13833" max="13833" width="8.33203125" style="1" customWidth="1"/>
    <col min="13834" max="14080" width="9.33203125" style="1" customWidth="1"/>
    <col min="14081" max="14081" width="25.5" style="1" customWidth="1"/>
    <col min="14082" max="14082" width="15.5" style="1" customWidth="1"/>
    <col min="14083" max="14083" width="8.33203125" style="1" customWidth="1"/>
    <col min="14084" max="14084" width="14.5" style="1" customWidth="1"/>
    <col min="14085" max="14085" width="8.33203125" style="1" customWidth="1"/>
    <col min="14086" max="14086" width="14.5" style="1" customWidth="1"/>
    <col min="14087" max="14087" width="8.33203125" style="1" customWidth="1"/>
    <col min="14088" max="14088" width="14.5" style="1" customWidth="1"/>
    <col min="14089" max="14089" width="8.33203125" style="1" customWidth="1"/>
    <col min="14090" max="14336" width="9.33203125" style="1" customWidth="1"/>
    <col min="14337" max="14337" width="25.5" style="1" customWidth="1"/>
    <col min="14338" max="14338" width="15.5" style="1" customWidth="1"/>
    <col min="14339" max="14339" width="8.33203125" style="1" customWidth="1"/>
    <col min="14340" max="14340" width="14.5" style="1" customWidth="1"/>
    <col min="14341" max="14341" width="8.33203125" style="1" customWidth="1"/>
    <col min="14342" max="14342" width="14.5" style="1" customWidth="1"/>
    <col min="14343" max="14343" width="8.33203125" style="1" customWidth="1"/>
    <col min="14344" max="14344" width="14.5" style="1" customWidth="1"/>
    <col min="14345" max="14345" width="8.33203125" style="1" customWidth="1"/>
    <col min="14346" max="14592" width="9.33203125" style="1" customWidth="1"/>
    <col min="14593" max="14593" width="25.5" style="1" customWidth="1"/>
    <col min="14594" max="14594" width="15.5" style="1" customWidth="1"/>
    <col min="14595" max="14595" width="8.33203125" style="1" customWidth="1"/>
    <col min="14596" max="14596" width="14.5" style="1" customWidth="1"/>
    <col min="14597" max="14597" width="8.33203125" style="1" customWidth="1"/>
    <col min="14598" max="14598" width="14.5" style="1" customWidth="1"/>
    <col min="14599" max="14599" width="8.33203125" style="1" customWidth="1"/>
    <col min="14600" max="14600" width="14.5" style="1" customWidth="1"/>
    <col min="14601" max="14601" width="8.33203125" style="1" customWidth="1"/>
    <col min="14602" max="14848" width="9.33203125" style="1" customWidth="1"/>
    <col min="14849" max="14849" width="25.5" style="1" customWidth="1"/>
    <col min="14850" max="14850" width="15.5" style="1" customWidth="1"/>
    <col min="14851" max="14851" width="8.33203125" style="1" customWidth="1"/>
    <col min="14852" max="14852" width="14.5" style="1" customWidth="1"/>
    <col min="14853" max="14853" width="8.33203125" style="1" customWidth="1"/>
    <col min="14854" max="14854" width="14.5" style="1" customWidth="1"/>
    <col min="14855" max="14855" width="8.33203125" style="1" customWidth="1"/>
    <col min="14856" max="14856" width="14.5" style="1" customWidth="1"/>
    <col min="14857" max="14857" width="8.33203125" style="1" customWidth="1"/>
    <col min="14858" max="15104" width="9.33203125" style="1" customWidth="1"/>
    <col min="15105" max="15105" width="25.5" style="1" customWidth="1"/>
    <col min="15106" max="15106" width="15.5" style="1" customWidth="1"/>
    <col min="15107" max="15107" width="8.33203125" style="1" customWidth="1"/>
    <col min="15108" max="15108" width="14.5" style="1" customWidth="1"/>
    <col min="15109" max="15109" width="8.33203125" style="1" customWidth="1"/>
    <col min="15110" max="15110" width="14.5" style="1" customWidth="1"/>
    <col min="15111" max="15111" width="8.33203125" style="1" customWidth="1"/>
    <col min="15112" max="15112" width="14.5" style="1" customWidth="1"/>
    <col min="15113" max="15113" width="8.33203125" style="1" customWidth="1"/>
    <col min="15114" max="15360" width="9.33203125" style="1" customWidth="1"/>
    <col min="15361" max="15361" width="25.5" style="1" customWidth="1"/>
    <col min="15362" max="15362" width="15.5" style="1" customWidth="1"/>
    <col min="15363" max="15363" width="8.33203125" style="1" customWidth="1"/>
    <col min="15364" max="15364" width="14.5" style="1" customWidth="1"/>
    <col min="15365" max="15365" width="8.33203125" style="1" customWidth="1"/>
    <col min="15366" max="15366" width="14.5" style="1" customWidth="1"/>
    <col min="15367" max="15367" width="8.33203125" style="1" customWidth="1"/>
    <col min="15368" max="15368" width="14.5" style="1" customWidth="1"/>
    <col min="15369" max="15369" width="8.33203125" style="1" customWidth="1"/>
    <col min="15370" max="15616" width="9.33203125" style="1" customWidth="1"/>
    <col min="15617" max="15617" width="25.5" style="1" customWidth="1"/>
    <col min="15618" max="15618" width="15.5" style="1" customWidth="1"/>
    <col min="15619" max="15619" width="8.33203125" style="1" customWidth="1"/>
    <col min="15620" max="15620" width="14.5" style="1" customWidth="1"/>
    <col min="15621" max="15621" width="8.33203125" style="1" customWidth="1"/>
    <col min="15622" max="15622" width="14.5" style="1" customWidth="1"/>
    <col min="15623" max="15623" width="8.33203125" style="1" customWidth="1"/>
    <col min="15624" max="15624" width="14.5" style="1" customWidth="1"/>
    <col min="15625" max="15625" width="8.33203125" style="1" customWidth="1"/>
    <col min="15626" max="15872" width="9.33203125" style="1" customWidth="1"/>
    <col min="15873" max="15873" width="25.5" style="1" customWidth="1"/>
    <col min="15874" max="15874" width="15.5" style="1" customWidth="1"/>
    <col min="15875" max="15875" width="8.33203125" style="1" customWidth="1"/>
    <col min="15876" max="15876" width="14.5" style="1" customWidth="1"/>
    <col min="15877" max="15877" width="8.33203125" style="1" customWidth="1"/>
    <col min="15878" max="15878" width="14.5" style="1" customWidth="1"/>
    <col min="15879" max="15879" width="8.33203125" style="1" customWidth="1"/>
    <col min="15880" max="15880" width="14.5" style="1" customWidth="1"/>
    <col min="15881" max="15881" width="8.33203125" style="1" customWidth="1"/>
    <col min="15882" max="16128" width="9.33203125" style="1" customWidth="1"/>
    <col min="16129" max="16129" width="25.5" style="1" customWidth="1"/>
    <col min="16130" max="16130" width="15.5" style="1" customWidth="1"/>
    <col min="16131" max="16131" width="8.33203125" style="1" customWidth="1"/>
    <col min="16132" max="16132" width="14.5" style="1" customWidth="1"/>
    <col min="16133" max="16133" width="8.33203125" style="1" customWidth="1"/>
    <col min="16134" max="16134" width="14.5" style="1" customWidth="1"/>
    <col min="16135" max="16135" width="8.33203125" style="1" customWidth="1"/>
    <col min="16136" max="16136" width="14.5" style="1" customWidth="1"/>
    <col min="16137" max="16137" width="8.33203125" style="1" customWidth="1"/>
    <col min="16138" max="16384" width="9.33203125" style="1" customWidth="1"/>
  </cols>
  <sheetData>
    <row r="1" spans="1:15" s="2" customFormat="1" ht="20.100000000000001" customHeight="1">
      <c r="A1" s="64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0.100000000000001" customHeight="1">
      <c r="A2" s="65" t="s">
        <v>195</v>
      </c>
      <c r="B2" s="76"/>
      <c r="C2" s="87"/>
      <c r="F2" s="76"/>
      <c r="G2" s="76"/>
      <c r="H2" s="76" t="s">
        <v>179</v>
      </c>
      <c r="I2" s="76"/>
      <c r="J2" s="113"/>
      <c r="K2" s="113"/>
      <c r="L2" s="113"/>
      <c r="M2" s="113"/>
      <c r="N2" s="113" t="s">
        <v>371</v>
      </c>
      <c r="O2" s="113"/>
    </row>
    <row r="3" spans="1:15" s="4" customFormat="1" ht="20.100000000000001" customHeight="1">
      <c r="A3" s="66" t="s">
        <v>48</v>
      </c>
      <c r="B3" s="77" t="s">
        <v>321</v>
      </c>
      <c r="C3" s="88"/>
      <c r="D3" s="77" t="s">
        <v>76</v>
      </c>
      <c r="E3" s="88"/>
      <c r="F3" s="77" t="s">
        <v>274</v>
      </c>
      <c r="G3" s="107"/>
      <c r="H3" s="77" t="s">
        <v>319</v>
      </c>
      <c r="I3" s="107"/>
      <c r="J3" s="77" t="s">
        <v>186</v>
      </c>
      <c r="K3" s="107"/>
      <c r="L3" s="77" t="s">
        <v>44</v>
      </c>
      <c r="M3" s="107"/>
      <c r="N3" s="77" t="s">
        <v>351</v>
      </c>
      <c r="O3" s="114"/>
    </row>
    <row r="4" spans="1:15" ht="20.100000000000001" customHeight="1">
      <c r="A4" s="67"/>
      <c r="B4" s="78" t="s">
        <v>249</v>
      </c>
      <c r="C4" s="89" t="s">
        <v>282</v>
      </c>
      <c r="D4" s="96" t="s">
        <v>249</v>
      </c>
      <c r="E4" s="99" t="s">
        <v>282</v>
      </c>
      <c r="F4" s="78" t="s">
        <v>249</v>
      </c>
      <c r="G4" s="89" t="s">
        <v>282</v>
      </c>
      <c r="H4" s="78" t="s">
        <v>249</v>
      </c>
      <c r="I4" s="89" t="s">
        <v>282</v>
      </c>
      <c r="J4" s="78" t="s">
        <v>249</v>
      </c>
      <c r="K4" s="89" t="s">
        <v>282</v>
      </c>
      <c r="L4" s="78" t="s">
        <v>249</v>
      </c>
      <c r="M4" s="89" t="s">
        <v>282</v>
      </c>
      <c r="N4" s="78" t="s">
        <v>249</v>
      </c>
      <c r="O4" s="115" t="s">
        <v>282</v>
      </c>
    </row>
    <row r="5" spans="1:15" ht="20.100000000000001" customHeight="1">
      <c r="A5" s="68" t="s">
        <v>329</v>
      </c>
      <c r="B5" s="79">
        <f t="shared" ref="B5:M5" si="0">SUM(B6:B28)</f>
        <v>23492466</v>
      </c>
      <c r="C5" s="90">
        <f t="shared" si="0"/>
        <v>100.00000000000001</v>
      </c>
      <c r="D5" s="79">
        <f t="shared" si="0"/>
        <v>24738913</v>
      </c>
      <c r="E5" s="100">
        <f t="shared" si="0"/>
        <v>100</v>
      </c>
      <c r="F5" s="79">
        <f t="shared" si="0"/>
        <v>33037861</v>
      </c>
      <c r="G5" s="90">
        <f t="shared" si="0"/>
        <v>100</v>
      </c>
      <c r="H5" s="79">
        <f t="shared" si="0"/>
        <v>27918574</v>
      </c>
      <c r="I5" s="90">
        <f t="shared" si="0"/>
        <v>100.00000000000001</v>
      </c>
      <c r="J5" s="79">
        <f t="shared" si="0"/>
        <v>29077422</v>
      </c>
      <c r="K5" s="90">
        <f t="shared" si="0"/>
        <v>99.999999999999986</v>
      </c>
      <c r="L5" s="79">
        <f t="shared" si="0"/>
        <v>27841429</v>
      </c>
      <c r="M5" s="90">
        <f t="shared" si="0"/>
        <v>100.00000000000001</v>
      </c>
      <c r="N5" s="79">
        <v>28217345</v>
      </c>
      <c r="O5" s="116">
        <v>100</v>
      </c>
    </row>
    <row r="6" spans="1:15" ht="20.100000000000001" customHeight="1">
      <c r="A6" s="69" t="s">
        <v>38</v>
      </c>
      <c r="B6" s="79">
        <v>7649978</v>
      </c>
      <c r="C6" s="90">
        <v>32.6</v>
      </c>
      <c r="D6" s="79">
        <v>8230168</v>
      </c>
      <c r="E6" s="101">
        <v>33.299999999999997</v>
      </c>
      <c r="F6" s="79">
        <v>7890195</v>
      </c>
      <c r="G6" s="108">
        <v>23.9</v>
      </c>
      <c r="H6" s="79">
        <v>7384944</v>
      </c>
      <c r="I6" s="108">
        <v>26.5</v>
      </c>
      <c r="J6" s="79">
        <v>7520724</v>
      </c>
      <c r="K6" s="108">
        <v>25.9</v>
      </c>
      <c r="L6" s="79">
        <v>7362603</v>
      </c>
      <c r="M6" s="108">
        <v>26.4</v>
      </c>
      <c r="N6" s="79">
        <v>7387100</v>
      </c>
      <c r="O6" s="117">
        <v>26.2</v>
      </c>
    </row>
    <row r="7" spans="1:15" ht="20.100000000000001" customHeight="1">
      <c r="A7" s="70" t="s">
        <v>102</v>
      </c>
      <c r="B7" s="80">
        <v>168720</v>
      </c>
      <c r="C7" s="91">
        <v>0.7</v>
      </c>
      <c r="D7" s="80">
        <v>168905</v>
      </c>
      <c r="E7" s="102">
        <v>0.7</v>
      </c>
      <c r="F7" s="80">
        <v>171632</v>
      </c>
      <c r="G7" s="109">
        <v>0.5</v>
      </c>
      <c r="H7" s="80">
        <v>175239</v>
      </c>
      <c r="I7" s="109">
        <v>0.6</v>
      </c>
      <c r="J7" s="80">
        <v>162741</v>
      </c>
      <c r="K7" s="109">
        <v>0.6</v>
      </c>
      <c r="L7" s="80">
        <v>164410</v>
      </c>
      <c r="M7" s="109">
        <v>0.6</v>
      </c>
      <c r="N7" s="80">
        <v>165605</v>
      </c>
      <c r="O7" s="118">
        <v>0.6</v>
      </c>
    </row>
    <row r="8" spans="1:15" ht="20.100000000000001" customHeight="1">
      <c r="A8" s="70" t="s">
        <v>143</v>
      </c>
      <c r="B8" s="80">
        <v>15303</v>
      </c>
      <c r="C8" s="91">
        <v>0.1</v>
      </c>
      <c r="D8" s="80">
        <v>7781</v>
      </c>
      <c r="E8" s="102">
        <v>0</v>
      </c>
      <c r="F8" s="80">
        <v>7414</v>
      </c>
      <c r="G8" s="109">
        <v>0</v>
      </c>
      <c r="H8" s="80">
        <v>5910</v>
      </c>
      <c r="I8" s="109">
        <v>0</v>
      </c>
      <c r="J8" s="80">
        <v>3008</v>
      </c>
      <c r="K8" s="109">
        <v>0</v>
      </c>
      <c r="L8" s="80">
        <v>2894</v>
      </c>
      <c r="M8" s="109">
        <v>0</v>
      </c>
      <c r="N8" s="80">
        <v>3761</v>
      </c>
      <c r="O8" s="118">
        <v>0</v>
      </c>
    </row>
    <row r="9" spans="1:15" ht="20.100000000000001" customHeight="1">
      <c r="A9" s="70" t="s">
        <v>332</v>
      </c>
      <c r="B9" s="80">
        <v>31560</v>
      </c>
      <c r="C9" s="91">
        <v>0.1</v>
      </c>
      <c r="D9" s="80">
        <v>31994</v>
      </c>
      <c r="E9" s="102">
        <v>0.1</v>
      </c>
      <c r="F9" s="80">
        <v>37051</v>
      </c>
      <c r="G9" s="109">
        <v>0.1</v>
      </c>
      <c r="H9" s="80">
        <v>36576</v>
      </c>
      <c r="I9" s="109">
        <v>0.1</v>
      </c>
      <c r="J9" s="80">
        <v>55047</v>
      </c>
      <c r="K9" s="109">
        <v>0.2</v>
      </c>
      <c r="L9" s="80">
        <v>47470</v>
      </c>
      <c r="M9" s="109">
        <v>0.2</v>
      </c>
      <c r="N9" s="80">
        <v>52215</v>
      </c>
      <c r="O9" s="118">
        <v>0.2</v>
      </c>
    </row>
    <row r="10" spans="1:15" ht="20.100000000000001" customHeight="1">
      <c r="A10" s="71" t="s">
        <v>267</v>
      </c>
      <c r="B10" s="80">
        <v>25412</v>
      </c>
      <c r="C10" s="91">
        <v>0.1</v>
      </c>
      <c r="D10" s="80">
        <v>19523</v>
      </c>
      <c r="E10" s="102">
        <v>0.1</v>
      </c>
      <c r="F10" s="80">
        <v>32240</v>
      </c>
      <c r="G10" s="109">
        <v>0.1</v>
      </c>
      <c r="H10" s="80">
        <v>55448</v>
      </c>
      <c r="I10" s="109">
        <v>0.2</v>
      </c>
      <c r="J10" s="80">
        <v>36568</v>
      </c>
      <c r="K10" s="109">
        <v>0.1</v>
      </c>
      <c r="L10" s="80">
        <v>51783</v>
      </c>
      <c r="M10" s="109">
        <v>0.2</v>
      </c>
      <c r="N10" s="80">
        <v>84589</v>
      </c>
      <c r="O10" s="118">
        <v>0.3</v>
      </c>
    </row>
    <row r="11" spans="1:15" ht="20.100000000000001" customHeight="1">
      <c r="A11" s="70" t="s">
        <v>357</v>
      </c>
      <c r="B11" s="80">
        <v>0</v>
      </c>
      <c r="C11" s="91">
        <v>0</v>
      </c>
      <c r="D11" s="80">
        <v>0</v>
      </c>
      <c r="E11" s="102">
        <v>0</v>
      </c>
      <c r="F11" s="80">
        <v>68452</v>
      </c>
      <c r="G11" s="109">
        <v>0.2</v>
      </c>
      <c r="H11" s="80">
        <v>140737</v>
      </c>
      <c r="I11" s="109">
        <v>0.5</v>
      </c>
      <c r="J11" s="80">
        <v>150333</v>
      </c>
      <c r="K11" s="109">
        <v>0.5</v>
      </c>
      <c r="L11" s="80">
        <v>117277</v>
      </c>
      <c r="M11" s="109">
        <v>0.4</v>
      </c>
      <c r="N11" s="80">
        <v>142768</v>
      </c>
      <c r="O11" s="118">
        <v>0.5</v>
      </c>
    </row>
    <row r="12" spans="1:15" ht="20.100000000000001" customHeight="1">
      <c r="A12" s="70" t="s">
        <v>162</v>
      </c>
      <c r="B12" s="80">
        <v>1099341</v>
      </c>
      <c r="C12" s="91">
        <v>4.7</v>
      </c>
      <c r="D12" s="80">
        <v>1045574</v>
      </c>
      <c r="E12" s="102">
        <v>4.2</v>
      </c>
      <c r="F12" s="80">
        <v>1280796</v>
      </c>
      <c r="G12" s="109">
        <v>3.9</v>
      </c>
      <c r="H12" s="80">
        <v>1379558</v>
      </c>
      <c r="I12" s="109">
        <v>4.9000000000000004</v>
      </c>
      <c r="J12" s="80">
        <v>1389241</v>
      </c>
      <c r="K12" s="109">
        <v>4.8</v>
      </c>
      <c r="L12" s="80">
        <v>1353714</v>
      </c>
      <c r="M12" s="109">
        <v>4.9000000000000004</v>
      </c>
      <c r="N12" s="80">
        <v>1484892</v>
      </c>
      <c r="O12" s="118">
        <v>5.3</v>
      </c>
    </row>
    <row r="13" spans="1:15" ht="20.100000000000001" customHeight="1">
      <c r="A13" s="70" t="s">
        <v>334</v>
      </c>
      <c r="B13" s="80">
        <v>35753</v>
      </c>
      <c r="C13" s="91">
        <v>0.2</v>
      </c>
      <c r="D13" s="80">
        <v>37354</v>
      </c>
      <c r="E13" s="102">
        <v>0.2</v>
      </c>
      <c r="F13" s="80">
        <v>35545</v>
      </c>
      <c r="G13" s="109">
        <v>0.1</v>
      </c>
      <c r="H13" s="80">
        <v>40056</v>
      </c>
      <c r="I13" s="109">
        <v>0.1</v>
      </c>
      <c r="J13" s="80">
        <v>40155</v>
      </c>
      <c r="K13" s="109">
        <v>0.1</v>
      </c>
      <c r="L13" s="80">
        <v>39570</v>
      </c>
      <c r="M13" s="109">
        <v>0.1</v>
      </c>
      <c r="N13" s="80">
        <v>37664</v>
      </c>
      <c r="O13" s="118">
        <v>0.1</v>
      </c>
    </row>
    <row r="14" spans="1:15" ht="20.100000000000001" customHeight="1">
      <c r="A14" s="70" t="s">
        <v>335</v>
      </c>
      <c r="B14" s="80">
        <v>48185</v>
      </c>
      <c r="C14" s="91">
        <v>0.2</v>
      </c>
      <c r="D14" s="80">
        <v>24006</v>
      </c>
      <c r="E14" s="102">
        <v>0.1</v>
      </c>
      <c r="F14" s="80">
        <v>0</v>
      </c>
      <c r="G14" s="109">
        <v>0</v>
      </c>
      <c r="H14" s="80">
        <v>0</v>
      </c>
      <c r="I14" s="109">
        <v>0</v>
      </c>
      <c r="J14" s="80">
        <v>286</v>
      </c>
      <c r="K14" s="109">
        <v>0</v>
      </c>
      <c r="L14" s="80">
        <v>1397</v>
      </c>
      <c r="M14" s="109">
        <v>0</v>
      </c>
      <c r="N14" s="80">
        <v>0</v>
      </c>
      <c r="O14" s="118">
        <v>0</v>
      </c>
    </row>
    <row r="15" spans="1:15" ht="20.100000000000001" customHeight="1">
      <c r="A15" s="70" t="s">
        <v>242</v>
      </c>
      <c r="B15" s="80">
        <v>0</v>
      </c>
      <c r="C15" s="91">
        <v>0</v>
      </c>
      <c r="D15" s="80">
        <v>6786</v>
      </c>
      <c r="E15" s="102">
        <v>0</v>
      </c>
      <c r="F15" s="80">
        <v>13675</v>
      </c>
      <c r="G15" s="109">
        <v>0</v>
      </c>
      <c r="H15" s="80">
        <v>14507</v>
      </c>
      <c r="I15" s="109">
        <v>0.1</v>
      </c>
      <c r="J15" s="80">
        <v>15681</v>
      </c>
      <c r="K15" s="109">
        <v>0</v>
      </c>
      <c r="L15" s="80">
        <v>17169</v>
      </c>
      <c r="M15" s="109">
        <v>0.1</v>
      </c>
      <c r="N15" s="80">
        <v>19925</v>
      </c>
      <c r="O15" s="118">
        <v>0.1</v>
      </c>
    </row>
    <row r="16" spans="1:15" ht="20.100000000000001" customHeight="1">
      <c r="A16" s="70" t="s">
        <v>337</v>
      </c>
      <c r="B16" s="80">
        <v>37651</v>
      </c>
      <c r="C16" s="91">
        <v>0.2</v>
      </c>
      <c r="D16" s="80">
        <v>157948</v>
      </c>
      <c r="E16" s="102">
        <v>0.6</v>
      </c>
      <c r="F16" s="80">
        <v>55175</v>
      </c>
      <c r="G16" s="109">
        <v>0.2</v>
      </c>
      <c r="H16" s="80">
        <v>126106</v>
      </c>
      <c r="I16" s="109">
        <v>0.5</v>
      </c>
      <c r="J16" s="80">
        <v>57442</v>
      </c>
      <c r="K16" s="109">
        <v>0.2</v>
      </c>
      <c r="L16" s="80">
        <v>61827</v>
      </c>
      <c r="M16" s="109">
        <v>0.2</v>
      </c>
      <c r="N16" s="80">
        <v>286473</v>
      </c>
      <c r="O16" s="118">
        <v>1</v>
      </c>
    </row>
    <row r="17" spans="1:15" ht="20.100000000000001" customHeight="1">
      <c r="A17" s="70" t="s">
        <v>40</v>
      </c>
      <c r="B17" s="80">
        <v>5541285</v>
      </c>
      <c r="C17" s="91">
        <v>23.6</v>
      </c>
      <c r="D17" s="80">
        <v>6109439</v>
      </c>
      <c r="E17" s="102">
        <v>24.7</v>
      </c>
      <c r="F17" s="80">
        <v>5847249</v>
      </c>
      <c r="G17" s="109">
        <v>17.7</v>
      </c>
      <c r="H17" s="80">
        <v>6927697</v>
      </c>
      <c r="I17" s="109">
        <v>24.8</v>
      </c>
      <c r="J17" s="80">
        <v>7203401</v>
      </c>
      <c r="K17" s="109">
        <v>24.8</v>
      </c>
      <c r="L17" s="80">
        <v>7326406</v>
      </c>
      <c r="M17" s="109">
        <v>26.3</v>
      </c>
      <c r="N17" s="80">
        <v>7750721</v>
      </c>
      <c r="O17" s="118">
        <v>27.5</v>
      </c>
    </row>
    <row r="18" spans="1:15" ht="20.100000000000001" customHeight="1">
      <c r="A18" s="70" t="s">
        <v>339</v>
      </c>
      <c r="B18" s="80">
        <v>5875</v>
      </c>
      <c r="C18" s="91">
        <v>0</v>
      </c>
      <c r="D18" s="80">
        <v>5256</v>
      </c>
      <c r="E18" s="102">
        <v>0</v>
      </c>
      <c r="F18" s="80">
        <v>5463</v>
      </c>
      <c r="G18" s="109">
        <v>0</v>
      </c>
      <c r="H18" s="80">
        <v>5766</v>
      </c>
      <c r="I18" s="109">
        <v>0</v>
      </c>
      <c r="J18" s="80">
        <v>5258</v>
      </c>
      <c r="K18" s="109">
        <v>0</v>
      </c>
      <c r="L18" s="80">
        <v>4358</v>
      </c>
      <c r="M18" s="109">
        <v>0</v>
      </c>
      <c r="N18" s="80">
        <v>4494</v>
      </c>
      <c r="O18" s="118">
        <v>0</v>
      </c>
    </row>
    <row r="19" spans="1:15" ht="20.100000000000001" customHeight="1">
      <c r="A19" s="70" t="s">
        <v>340</v>
      </c>
      <c r="B19" s="80">
        <v>384349</v>
      </c>
      <c r="C19" s="91">
        <v>1.6</v>
      </c>
      <c r="D19" s="80">
        <v>283492</v>
      </c>
      <c r="E19" s="102">
        <v>1.2</v>
      </c>
      <c r="F19" s="80">
        <v>186988</v>
      </c>
      <c r="G19" s="109">
        <v>0.6</v>
      </c>
      <c r="H19" s="80">
        <v>200393</v>
      </c>
      <c r="I19" s="109">
        <v>0.7</v>
      </c>
      <c r="J19" s="80">
        <v>182539</v>
      </c>
      <c r="K19" s="109">
        <v>0.6</v>
      </c>
      <c r="L19" s="80">
        <v>198530</v>
      </c>
      <c r="M19" s="109">
        <v>0.7</v>
      </c>
      <c r="N19" s="80">
        <v>188387</v>
      </c>
      <c r="O19" s="118">
        <v>0.7</v>
      </c>
    </row>
    <row r="20" spans="1:15" ht="20.100000000000001" customHeight="1">
      <c r="A20" s="70" t="s">
        <v>341</v>
      </c>
      <c r="B20" s="80">
        <v>442598</v>
      </c>
      <c r="C20" s="91">
        <v>1.9</v>
      </c>
      <c r="D20" s="80">
        <v>441414</v>
      </c>
      <c r="E20" s="102">
        <v>1.8</v>
      </c>
      <c r="F20" s="80">
        <v>405538</v>
      </c>
      <c r="G20" s="109">
        <v>1.2</v>
      </c>
      <c r="H20" s="80">
        <v>439899</v>
      </c>
      <c r="I20" s="109">
        <v>1.6</v>
      </c>
      <c r="J20" s="80">
        <v>513333</v>
      </c>
      <c r="K20" s="109">
        <v>1.8</v>
      </c>
      <c r="L20" s="80">
        <v>481442</v>
      </c>
      <c r="M20" s="109">
        <v>1.7</v>
      </c>
      <c r="N20" s="80">
        <v>459237</v>
      </c>
      <c r="O20" s="118">
        <v>1.6</v>
      </c>
    </row>
    <row r="21" spans="1:15" ht="20.100000000000001" customHeight="1">
      <c r="A21" s="70" t="s">
        <v>114</v>
      </c>
      <c r="B21" s="80">
        <v>2764594</v>
      </c>
      <c r="C21" s="91">
        <v>11.8</v>
      </c>
      <c r="D21" s="80">
        <v>2871244</v>
      </c>
      <c r="E21" s="102">
        <v>11.6</v>
      </c>
      <c r="F21" s="80">
        <v>9934442</v>
      </c>
      <c r="G21" s="109">
        <v>30.1</v>
      </c>
      <c r="H21" s="80">
        <v>5206260</v>
      </c>
      <c r="I21" s="109">
        <v>18.7</v>
      </c>
      <c r="J21" s="80">
        <v>4640305</v>
      </c>
      <c r="K21" s="109">
        <v>16</v>
      </c>
      <c r="L21" s="80">
        <v>4279798</v>
      </c>
      <c r="M21" s="109">
        <v>15.4</v>
      </c>
      <c r="N21" s="80">
        <v>3823174</v>
      </c>
      <c r="O21" s="118">
        <v>13.5</v>
      </c>
    </row>
    <row r="22" spans="1:15" ht="20.100000000000001" customHeight="1">
      <c r="A22" s="70" t="s">
        <v>174</v>
      </c>
      <c r="B22" s="80">
        <v>1372638</v>
      </c>
      <c r="C22" s="91">
        <v>5.8</v>
      </c>
      <c r="D22" s="80">
        <v>1479302</v>
      </c>
      <c r="E22" s="102">
        <v>6</v>
      </c>
      <c r="F22" s="80">
        <v>1763654</v>
      </c>
      <c r="G22" s="109">
        <v>5.3</v>
      </c>
      <c r="H22" s="80">
        <v>1518612</v>
      </c>
      <c r="I22" s="109">
        <v>5.4</v>
      </c>
      <c r="J22" s="80">
        <v>1532224</v>
      </c>
      <c r="K22" s="109">
        <v>5.3</v>
      </c>
      <c r="L22" s="80">
        <v>1551423</v>
      </c>
      <c r="M22" s="109">
        <v>5.6</v>
      </c>
      <c r="N22" s="80">
        <v>1507456</v>
      </c>
      <c r="O22" s="118">
        <v>5.3</v>
      </c>
    </row>
    <row r="23" spans="1:15" ht="20.100000000000001" customHeight="1">
      <c r="A23" s="70" t="s">
        <v>246</v>
      </c>
      <c r="B23" s="80">
        <v>61436</v>
      </c>
      <c r="C23" s="91">
        <v>0.3</v>
      </c>
      <c r="D23" s="80">
        <v>148985</v>
      </c>
      <c r="E23" s="102">
        <v>0.6</v>
      </c>
      <c r="F23" s="80">
        <v>37518</v>
      </c>
      <c r="G23" s="109">
        <v>0.1</v>
      </c>
      <c r="H23" s="80">
        <v>45122</v>
      </c>
      <c r="I23" s="109">
        <v>0.2</v>
      </c>
      <c r="J23" s="80">
        <v>42895</v>
      </c>
      <c r="K23" s="109">
        <v>0.1</v>
      </c>
      <c r="L23" s="80">
        <v>47371</v>
      </c>
      <c r="M23" s="109">
        <v>0.2</v>
      </c>
      <c r="N23" s="80">
        <v>47128</v>
      </c>
      <c r="O23" s="118">
        <v>0.2</v>
      </c>
    </row>
    <row r="24" spans="1:15" ht="20.100000000000001" customHeight="1">
      <c r="A24" s="70" t="s">
        <v>342</v>
      </c>
      <c r="B24" s="80">
        <v>150799</v>
      </c>
      <c r="C24" s="91">
        <v>0.6</v>
      </c>
      <c r="D24" s="80">
        <v>105188</v>
      </c>
      <c r="E24" s="102">
        <v>0.4</v>
      </c>
      <c r="F24" s="80">
        <v>335817</v>
      </c>
      <c r="G24" s="109">
        <v>1</v>
      </c>
      <c r="H24" s="80">
        <v>259384</v>
      </c>
      <c r="I24" s="109">
        <v>0.9</v>
      </c>
      <c r="J24" s="80">
        <v>436259</v>
      </c>
      <c r="K24" s="109">
        <v>1.5</v>
      </c>
      <c r="L24" s="80">
        <v>577196</v>
      </c>
      <c r="M24" s="109">
        <v>2.1</v>
      </c>
      <c r="N24" s="80">
        <v>497595</v>
      </c>
      <c r="O24" s="118">
        <v>1.8</v>
      </c>
    </row>
    <row r="25" spans="1:15" ht="20.100000000000001" customHeight="1">
      <c r="A25" s="70" t="s">
        <v>344</v>
      </c>
      <c r="B25" s="80">
        <v>3956</v>
      </c>
      <c r="C25" s="91">
        <v>0</v>
      </c>
      <c r="D25" s="80">
        <v>54032</v>
      </c>
      <c r="E25" s="102">
        <v>0.2</v>
      </c>
      <c r="F25" s="80">
        <v>311670</v>
      </c>
      <c r="G25" s="109">
        <v>1</v>
      </c>
      <c r="H25" s="80">
        <v>18414</v>
      </c>
      <c r="I25" s="109">
        <v>0.1</v>
      </c>
      <c r="J25" s="80">
        <v>17512</v>
      </c>
      <c r="K25" s="109">
        <v>0.1</v>
      </c>
      <c r="L25" s="80">
        <v>18470</v>
      </c>
      <c r="M25" s="109">
        <v>0.1</v>
      </c>
      <c r="N25" s="80">
        <v>48210</v>
      </c>
      <c r="O25" s="118">
        <v>0.2</v>
      </c>
    </row>
    <row r="26" spans="1:15" ht="20.100000000000001" customHeight="1">
      <c r="A26" s="70" t="s">
        <v>130</v>
      </c>
      <c r="B26" s="80">
        <v>908886</v>
      </c>
      <c r="C26" s="91">
        <v>3.9</v>
      </c>
      <c r="D26" s="80">
        <v>772480</v>
      </c>
      <c r="E26" s="102">
        <v>3.1</v>
      </c>
      <c r="F26" s="80">
        <v>1045494</v>
      </c>
      <c r="G26" s="109">
        <v>3.2</v>
      </c>
      <c r="H26" s="80">
        <v>1750679</v>
      </c>
      <c r="I26" s="109">
        <v>6.3</v>
      </c>
      <c r="J26" s="80">
        <v>2268395</v>
      </c>
      <c r="K26" s="109">
        <v>7.8</v>
      </c>
      <c r="L26" s="80">
        <v>2474893</v>
      </c>
      <c r="M26" s="109">
        <v>8.9</v>
      </c>
      <c r="N26" s="80">
        <v>1863912</v>
      </c>
      <c r="O26" s="118">
        <v>6.6</v>
      </c>
    </row>
    <row r="27" spans="1:15" ht="20.100000000000001" customHeight="1">
      <c r="A27" s="70" t="s">
        <v>111</v>
      </c>
      <c r="B27" s="80">
        <v>1064738</v>
      </c>
      <c r="C27" s="91">
        <v>4.5</v>
      </c>
      <c r="D27" s="80">
        <v>822985</v>
      </c>
      <c r="E27" s="102">
        <v>3.3</v>
      </c>
      <c r="F27" s="80">
        <v>1054812</v>
      </c>
      <c r="G27" s="109">
        <v>3.2</v>
      </c>
      <c r="H27" s="80">
        <v>654658</v>
      </c>
      <c r="I27" s="109">
        <v>2.2999999999999998</v>
      </c>
      <c r="J27" s="80">
        <v>845281</v>
      </c>
      <c r="K27" s="109">
        <v>2.9</v>
      </c>
      <c r="L27" s="80">
        <v>768560</v>
      </c>
      <c r="M27" s="109">
        <v>2.7</v>
      </c>
      <c r="N27" s="80">
        <v>925732</v>
      </c>
      <c r="O27" s="118">
        <v>3.3</v>
      </c>
    </row>
    <row r="28" spans="1:15" s="3" customFormat="1" ht="20.100000000000001" customHeight="1">
      <c r="A28" s="72" t="s">
        <v>54</v>
      </c>
      <c r="B28" s="81">
        <v>1679409</v>
      </c>
      <c r="C28" s="92">
        <v>7.1</v>
      </c>
      <c r="D28" s="81">
        <v>1915057</v>
      </c>
      <c r="E28" s="103">
        <v>7.8</v>
      </c>
      <c r="F28" s="81">
        <v>2517041</v>
      </c>
      <c r="G28" s="110">
        <v>7.6</v>
      </c>
      <c r="H28" s="81">
        <v>1532609</v>
      </c>
      <c r="I28" s="110">
        <v>5.5</v>
      </c>
      <c r="J28" s="81">
        <v>1958794</v>
      </c>
      <c r="K28" s="110">
        <v>6.7</v>
      </c>
      <c r="L28" s="81">
        <v>892868</v>
      </c>
      <c r="M28" s="110">
        <v>3.2</v>
      </c>
      <c r="N28" s="81">
        <v>1436307</v>
      </c>
      <c r="O28" s="119">
        <v>5</v>
      </c>
    </row>
    <row r="29" spans="1:15" ht="20.100000000000001" customHeight="1">
      <c r="A29" s="73"/>
      <c r="B29" s="82"/>
      <c r="C29" s="93"/>
      <c r="D29" s="82"/>
      <c r="E29" s="93"/>
      <c r="F29" s="82"/>
      <c r="G29" s="93"/>
      <c r="H29" s="82"/>
      <c r="I29" s="93"/>
      <c r="J29" s="82"/>
      <c r="K29" s="93"/>
      <c r="L29" s="82"/>
      <c r="M29" s="93"/>
      <c r="N29" s="82"/>
      <c r="O29" s="93"/>
    </row>
    <row r="30" spans="1:15" ht="20.100000000000001" customHeight="1">
      <c r="A30" s="65" t="s">
        <v>104</v>
      </c>
      <c r="B30" s="83"/>
      <c r="C30" s="94"/>
      <c r="D30" s="83"/>
      <c r="E30" s="94"/>
      <c r="F30" s="106"/>
      <c r="G30" s="83"/>
      <c r="H30" s="94"/>
      <c r="I30" s="94"/>
      <c r="J30" s="94"/>
      <c r="K30" s="94"/>
      <c r="L30" s="94"/>
      <c r="M30" s="94"/>
      <c r="N30" s="94"/>
      <c r="O30" s="94"/>
    </row>
    <row r="31" spans="1:15" s="4" customFormat="1" ht="20.100000000000001" customHeight="1">
      <c r="A31" s="66" t="s">
        <v>48</v>
      </c>
      <c r="B31" s="77" t="s">
        <v>321</v>
      </c>
      <c r="C31" s="88"/>
      <c r="D31" s="77" t="s">
        <v>76</v>
      </c>
      <c r="E31" s="88"/>
      <c r="F31" s="77" t="s">
        <v>274</v>
      </c>
      <c r="G31" s="107"/>
      <c r="H31" s="77" t="s">
        <v>319</v>
      </c>
      <c r="I31" s="107"/>
      <c r="J31" s="77" t="s">
        <v>186</v>
      </c>
      <c r="K31" s="107"/>
      <c r="L31" s="77" t="s">
        <v>44</v>
      </c>
      <c r="M31" s="107"/>
      <c r="N31" s="77" t="s">
        <v>351</v>
      </c>
      <c r="O31" s="114"/>
    </row>
    <row r="32" spans="1:15" ht="20.100000000000001" customHeight="1">
      <c r="A32" s="67"/>
      <c r="B32" s="84" t="s">
        <v>345</v>
      </c>
      <c r="C32" s="95" t="s">
        <v>282</v>
      </c>
      <c r="D32" s="97" t="s">
        <v>345</v>
      </c>
      <c r="E32" s="104" t="s">
        <v>282</v>
      </c>
      <c r="F32" s="97" t="s">
        <v>249</v>
      </c>
      <c r="G32" s="104" t="s">
        <v>282</v>
      </c>
      <c r="H32" s="97" t="s">
        <v>249</v>
      </c>
      <c r="I32" s="104" t="s">
        <v>282</v>
      </c>
      <c r="J32" s="97" t="s">
        <v>249</v>
      </c>
      <c r="K32" s="104" t="s">
        <v>282</v>
      </c>
      <c r="L32" s="97" t="s">
        <v>249</v>
      </c>
      <c r="M32" s="104" t="s">
        <v>282</v>
      </c>
      <c r="N32" s="97" t="s">
        <v>249</v>
      </c>
      <c r="O32" s="120" t="s">
        <v>282</v>
      </c>
    </row>
    <row r="33" spans="1:15" ht="20.100000000000001" customHeight="1">
      <c r="A33" s="74" t="s">
        <v>173</v>
      </c>
      <c r="B33" s="79">
        <f t="shared" ref="B33:M33" si="1">SUM(B34:B47)</f>
        <v>22719985</v>
      </c>
      <c r="C33" s="90">
        <f t="shared" si="1"/>
        <v>96</v>
      </c>
      <c r="D33" s="79">
        <f t="shared" si="1"/>
        <v>23693419</v>
      </c>
      <c r="E33" s="90">
        <f t="shared" si="1"/>
        <v>100</v>
      </c>
      <c r="F33" s="79">
        <f t="shared" si="1"/>
        <v>31287183</v>
      </c>
      <c r="G33" s="90">
        <f t="shared" si="1"/>
        <v>99.999999999999986</v>
      </c>
      <c r="H33" s="79">
        <f t="shared" si="1"/>
        <v>25650180</v>
      </c>
      <c r="I33" s="90">
        <f t="shared" si="1"/>
        <v>100</v>
      </c>
      <c r="J33" s="79">
        <f t="shared" si="1"/>
        <v>26602529</v>
      </c>
      <c r="K33" s="90">
        <f t="shared" si="1"/>
        <v>100</v>
      </c>
      <c r="L33" s="79">
        <f t="shared" si="1"/>
        <v>25977519</v>
      </c>
      <c r="M33" s="90">
        <f t="shared" si="1"/>
        <v>99.999999999999986</v>
      </c>
      <c r="N33" s="79">
        <v>27245371</v>
      </c>
      <c r="O33" s="116">
        <v>100</v>
      </c>
    </row>
    <row r="34" spans="1:15" ht="20.100000000000001" customHeight="1">
      <c r="A34" s="69" t="s">
        <v>372</v>
      </c>
      <c r="B34" s="79">
        <v>268534</v>
      </c>
      <c r="C34" s="90">
        <f t="shared" ref="C34:C40" si="2">ROUND(B34/$D$33*100,1)</f>
        <v>1.1000000000000001</v>
      </c>
      <c r="D34" s="79">
        <v>254744</v>
      </c>
      <c r="E34" s="90">
        <v>1.1000000000000001</v>
      </c>
      <c r="F34" s="79">
        <v>252158</v>
      </c>
      <c r="G34" s="90">
        <v>0.8</v>
      </c>
      <c r="H34" s="79">
        <v>244821</v>
      </c>
      <c r="I34" s="90">
        <v>0.9</v>
      </c>
      <c r="J34" s="79">
        <v>240582</v>
      </c>
      <c r="K34" s="90">
        <v>0.9</v>
      </c>
      <c r="L34" s="79">
        <v>246504</v>
      </c>
      <c r="M34" s="90">
        <v>1</v>
      </c>
      <c r="N34" s="79">
        <v>255082</v>
      </c>
      <c r="O34" s="116">
        <v>0.9</v>
      </c>
    </row>
    <row r="35" spans="1:15" ht="20.100000000000001" customHeight="1">
      <c r="A35" s="70" t="s">
        <v>198</v>
      </c>
      <c r="B35" s="80">
        <v>2963065</v>
      </c>
      <c r="C35" s="91">
        <f t="shared" si="2"/>
        <v>12.5</v>
      </c>
      <c r="D35" s="80">
        <v>2968306</v>
      </c>
      <c r="E35" s="91">
        <v>12.5</v>
      </c>
      <c r="F35" s="80">
        <v>9013351</v>
      </c>
      <c r="G35" s="91">
        <v>28.8</v>
      </c>
      <c r="H35" s="80">
        <v>3251499</v>
      </c>
      <c r="I35" s="91">
        <v>12.7</v>
      </c>
      <c r="J35" s="80">
        <v>3733162</v>
      </c>
      <c r="K35" s="91">
        <v>14</v>
      </c>
      <c r="L35" s="80">
        <v>3945391</v>
      </c>
      <c r="M35" s="91">
        <v>15.2</v>
      </c>
      <c r="N35" s="80">
        <v>5277924</v>
      </c>
      <c r="O35" s="121">
        <v>19.399999999999999</v>
      </c>
    </row>
    <row r="36" spans="1:15" ht="20.100000000000001" customHeight="1">
      <c r="A36" s="70" t="s">
        <v>373</v>
      </c>
      <c r="B36" s="80">
        <v>8991929</v>
      </c>
      <c r="C36" s="91">
        <f t="shared" si="2"/>
        <v>38</v>
      </c>
      <c r="D36" s="80">
        <v>9117812</v>
      </c>
      <c r="E36" s="91">
        <v>38.4</v>
      </c>
      <c r="F36" s="80">
        <v>9014025</v>
      </c>
      <c r="G36" s="91">
        <v>28.8</v>
      </c>
      <c r="H36" s="80">
        <v>10435566</v>
      </c>
      <c r="I36" s="91">
        <v>40.700000000000003</v>
      </c>
      <c r="J36" s="80">
        <v>9635690</v>
      </c>
      <c r="K36" s="91">
        <v>36.200000000000003</v>
      </c>
      <c r="L36" s="80">
        <v>10310413</v>
      </c>
      <c r="M36" s="91">
        <v>39.700000000000003</v>
      </c>
      <c r="N36" s="80">
        <v>10453513</v>
      </c>
      <c r="O36" s="121">
        <v>38.4</v>
      </c>
    </row>
    <row r="37" spans="1:15" ht="20.100000000000001" customHeight="1">
      <c r="A37" s="70" t="s">
        <v>304</v>
      </c>
      <c r="B37" s="80">
        <v>2295118</v>
      </c>
      <c r="C37" s="91">
        <f t="shared" si="2"/>
        <v>9.6999999999999993</v>
      </c>
      <c r="D37" s="80">
        <v>2365067</v>
      </c>
      <c r="E37" s="91">
        <v>9.9</v>
      </c>
      <c r="F37" s="80">
        <v>2561625</v>
      </c>
      <c r="G37" s="91">
        <v>8.1999999999999993</v>
      </c>
      <c r="H37" s="80">
        <v>3041800</v>
      </c>
      <c r="I37" s="91">
        <v>11.9</v>
      </c>
      <c r="J37" s="80">
        <v>2815023</v>
      </c>
      <c r="K37" s="91">
        <v>10.6</v>
      </c>
      <c r="L37" s="80">
        <v>2414082</v>
      </c>
      <c r="M37" s="91">
        <v>9.3000000000000007</v>
      </c>
      <c r="N37" s="80">
        <v>2355468</v>
      </c>
      <c r="O37" s="121">
        <v>8.6</v>
      </c>
    </row>
    <row r="38" spans="1:15" ht="20.100000000000001" customHeight="1">
      <c r="A38" s="70" t="s">
        <v>145</v>
      </c>
      <c r="B38" s="80">
        <v>86834</v>
      </c>
      <c r="C38" s="91">
        <f t="shared" si="2"/>
        <v>0.4</v>
      </c>
      <c r="D38" s="80">
        <v>85210</v>
      </c>
      <c r="E38" s="91">
        <v>0.4</v>
      </c>
      <c r="F38" s="80">
        <v>85536</v>
      </c>
      <c r="G38" s="91">
        <v>0.3</v>
      </c>
      <c r="H38" s="80">
        <v>84969</v>
      </c>
      <c r="I38" s="91">
        <v>0.3</v>
      </c>
      <c r="J38" s="80">
        <v>85001</v>
      </c>
      <c r="K38" s="91">
        <v>0.3</v>
      </c>
      <c r="L38" s="80">
        <v>85162</v>
      </c>
      <c r="M38" s="91">
        <v>0.3</v>
      </c>
      <c r="N38" s="80">
        <v>86442</v>
      </c>
      <c r="O38" s="121">
        <v>0.3</v>
      </c>
    </row>
    <row r="39" spans="1:15" ht="20.100000000000001" customHeight="1">
      <c r="A39" s="70" t="s">
        <v>376</v>
      </c>
      <c r="B39" s="80">
        <v>537819</v>
      </c>
      <c r="C39" s="91">
        <f t="shared" si="2"/>
        <v>2.2999999999999998</v>
      </c>
      <c r="D39" s="80">
        <v>631678</v>
      </c>
      <c r="E39" s="91">
        <v>2.7</v>
      </c>
      <c r="F39" s="80">
        <v>607585</v>
      </c>
      <c r="G39" s="91">
        <v>2</v>
      </c>
      <c r="H39" s="80">
        <v>591680</v>
      </c>
      <c r="I39" s="91">
        <v>2.2999999999999998</v>
      </c>
      <c r="J39" s="80">
        <v>608521</v>
      </c>
      <c r="K39" s="91">
        <v>2.2999999999999998</v>
      </c>
      <c r="L39" s="80">
        <v>604669</v>
      </c>
      <c r="M39" s="91">
        <v>2.2999999999999998</v>
      </c>
      <c r="N39" s="80">
        <v>523303</v>
      </c>
      <c r="O39" s="121">
        <v>1.9</v>
      </c>
    </row>
    <row r="40" spans="1:15" ht="20.100000000000001" customHeight="1">
      <c r="A40" s="70" t="s">
        <v>189</v>
      </c>
      <c r="B40" s="80">
        <v>249804</v>
      </c>
      <c r="C40" s="91">
        <f t="shared" si="2"/>
        <v>1.1000000000000001</v>
      </c>
      <c r="D40" s="80">
        <v>274700</v>
      </c>
      <c r="E40" s="91">
        <v>1.2</v>
      </c>
      <c r="F40" s="80">
        <v>791112</v>
      </c>
      <c r="G40" s="91">
        <v>2.5</v>
      </c>
      <c r="H40" s="80">
        <v>449523</v>
      </c>
      <c r="I40" s="91">
        <v>1.7</v>
      </c>
      <c r="J40" s="80">
        <v>582706</v>
      </c>
      <c r="K40" s="91">
        <v>2.2000000000000002</v>
      </c>
      <c r="L40" s="80">
        <v>393862</v>
      </c>
      <c r="M40" s="91">
        <v>1.5</v>
      </c>
      <c r="N40" s="80">
        <v>258431</v>
      </c>
      <c r="O40" s="121">
        <v>0.9</v>
      </c>
    </row>
    <row r="41" spans="1:15" ht="20.100000000000001" customHeight="1">
      <c r="A41" s="70" t="s">
        <v>245</v>
      </c>
      <c r="B41" s="80">
        <v>1647728</v>
      </c>
      <c r="C41" s="91">
        <f>ROUND(B41/$D$33*100,1)-0.1</f>
        <v>6.9</v>
      </c>
      <c r="D41" s="80">
        <v>1745551</v>
      </c>
      <c r="E41" s="91">
        <v>7.4</v>
      </c>
      <c r="F41" s="80">
        <v>1748643</v>
      </c>
      <c r="G41" s="91">
        <v>5.6</v>
      </c>
      <c r="H41" s="80">
        <v>1865011</v>
      </c>
      <c r="I41" s="91">
        <v>7.3</v>
      </c>
      <c r="J41" s="80">
        <v>1776265</v>
      </c>
      <c r="K41" s="91">
        <v>6.7</v>
      </c>
      <c r="L41" s="80">
        <v>2072396</v>
      </c>
      <c r="M41" s="91">
        <v>8</v>
      </c>
      <c r="N41" s="80">
        <v>2069627</v>
      </c>
      <c r="O41" s="121">
        <v>7.6</v>
      </c>
    </row>
    <row r="42" spans="1:15" ht="20.100000000000001" customHeight="1">
      <c r="A42" s="70" t="s">
        <v>2</v>
      </c>
      <c r="B42" s="80">
        <v>1087395</v>
      </c>
      <c r="C42" s="91">
        <f t="shared" ref="C42:C47" si="3">ROUND(B42/$D$33*100,1)</f>
        <v>4.5999999999999996</v>
      </c>
      <c r="D42" s="80">
        <v>1691962</v>
      </c>
      <c r="E42" s="91">
        <v>7.1</v>
      </c>
      <c r="F42" s="80">
        <v>2073811</v>
      </c>
      <c r="G42" s="91">
        <v>6.6</v>
      </c>
      <c r="H42" s="80">
        <v>1178272</v>
      </c>
      <c r="I42" s="91">
        <v>4.5999999999999996</v>
      </c>
      <c r="J42" s="80">
        <v>1065109</v>
      </c>
      <c r="K42" s="91">
        <v>4</v>
      </c>
      <c r="L42" s="80">
        <v>1052307</v>
      </c>
      <c r="M42" s="91">
        <v>4.0999999999999996</v>
      </c>
      <c r="N42" s="80">
        <v>1123467</v>
      </c>
      <c r="O42" s="121">
        <v>4.0999999999999996</v>
      </c>
    </row>
    <row r="43" spans="1:15" ht="20.100000000000001" customHeight="1">
      <c r="A43" s="70" t="s">
        <v>89</v>
      </c>
      <c r="B43" s="80">
        <v>2118032</v>
      </c>
      <c r="C43" s="91">
        <f t="shared" si="3"/>
        <v>8.9</v>
      </c>
      <c r="D43" s="80">
        <v>2220904</v>
      </c>
      <c r="E43" s="91">
        <v>9.4</v>
      </c>
      <c r="F43" s="80">
        <v>2855431</v>
      </c>
      <c r="G43" s="91">
        <v>9.1</v>
      </c>
      <c r="H43" s="80">
        <v>2279766</v>
      </c>
      <c r="I43" s="91">
        <v>8.9</v>
      </c>
      <c r="J43" s="80">
        <v>3781866</v>
      </c>
      <c r="K43" s="91">
        <v>14.2</v>
      </c>
      <c r="L43" s="80">
        <v>2554216</v>
      </c>
      <c r="M43" s="91">
        <v>9.8000000000000007</v>
      </c>
      <c r="N43" s="80">
        <v>2558986</v>
      </c>
      <c r="O43" s="121">
        <v>9.4</v>
      </c>
    </row>
    <row r="44" spans="1:15" ht="20.100000000000001" customHeight="1">
      <c r="A44" s="70" t="s">
        <v>375</v>
      </c>
      <c r="B44" s="85">
        <v>44466</v>
      </c>
      <c r="C44" s="91">
        <f t="shared" si="3"/>
        <v>0.2</v>
      </c>
      <c r="D44" s="85">
        <v>15446</v>
      </c>
      <c r="E44" s="91">
        <v>0.1</v>
      </c>
      <c r="F44" s="85">
        <v>0</v>
      </c>
      <c r="G44" s="91">
        <v>0</v>
      </c>
      <c r="H44" s="85">
        <v>0</v>
      </c>
      <c r="I44" s="91">
        <v>0</v>
      </c>
      <c r="J44" s="85">
        <v>0</v>
      </c>
      <c r="K44" s="91">
        <v>0</v>
      </c>
      <c r="L44" s="85">
        <v>0</v>
      </c>
      <c r="M44" s="91">
        <v>0</v>
      </c>
      <c r="N44" s="85">
        <v>0</v>
      </c>
      <c r="O44" s="121">
        <v>0</v>
      </c>
    </row>
    <row r="45" spans="1:15" ht="20.100000000000001" customHeight="1">
      <c r="A45" s="70" t="s">
        <v>27</v>
      </c>
      <c r="B45" s="85">
        <v>2429261</v>
      </c>
      <c r="C45" s="91">
        <f t="shared" si="3"/>
        <v>10.3</v>
      </c>
      <c r="D45" s="85">
        <v>2322039</v>
      </c>
      <c r="E45" s="91">
        <v>9.8000000000000007</v>
      </c>
      <c r="F45" s="85">
        <v>2283906</v>
      </c>
      <c r="G45" s="91">
        <v>7.3</v>
      </c>
      <c r="H45" s="85">
        <v>2227273</v>
      </c>
      <c r="I45" s="91">
        <v>8.6999999999999993</v>
      </c>
      <c r="J45" s="85">
        <v>2278604</v>
      </c>
      <c r="K45" s="91">
        <v>8.6</v>
      </c>
      <c r="L45" s="85">
        <v>2298517</v>
      </c>
      <c r="M45" s="91">
        <v>8.8000000000000007</v>
      </c>
      <c r="N45" s="85">
        <v>2283128</v>
      </c>
      <c r="O45" s="121">
        <v>8.5</v>
      </c>
    </row>
    <row r="46" spans="1:15" s="3" customFormat="1" ht="20.100000000000001" customHeight="1">
      <c r="A46" s="70" t="s">
        <v>96</v>
      </c>
      <c r="B46" s="85">
        <v>0</v>
      </c>
      <c r="C46" s="91">
        <f t="shared" si="3"/>
        <v>0</v>
      </c>
      <c r="D46" s="85">
        <v>0</v>
      </c>
      <c r="E46" s="91">
        <v>0</v>
      </c>
      <c r="F46" s="85">
        <v>0</v>
      </c>
      <c r="G46" s="91">
        <v>0</v>
      </c>
      <c r="H46" s="85">
        <v>0</v>
      </c>
      <c r="I46" s="91">
        <v>0</v>
      </c>
      <c r="J46" s="85">
        <v>0</v>
      </c>
      <c r="K46" s="91">
        <v>0</v>
      </c>
      <c r="L46" s="85">
        <v>0</v>
      </c>
      <c r="M46" s="91">
        <v>0</v>
      </c>
      <c r="N46" s="85">
        <v>0</v>
      </c>
      <c r="O46" s="121">
        <v>0</v>
      </c>
    </row>
    <row r="47" spans="1:15" ht="19.5" customHeight="1">
      <c r="A47" s="72" t="s">
        <v>155</v>
      </c>
      <c r="B47" s="86">
        <v>0</v>
      </c>
      <c r="C47" s="92">
        <f t="shared" si="3"/>
        <v>0</v>
      </c>
      <c r="D47" s="98">
        <v>0</v>
      </c>
      <c r="E47" s="105">
        <v>0</v>
      </c>
      <c r="F47" s="86">
        <v>0</v>
      </c>
      <c r="G47" s="111">
        <v>0</v>
      </c>
      <c r="H47" s="86">
        <v>0</v>
      </c>
      <c r="I47" s="92">
        <v>0</v>
      </c>
      <c r="J47" s="86">
        <v>0</v>
      </c>
      <c r="K47" s="92">
        <v>0</v>
      </c>
      <c r="L47" s="86">
        <v>0</v>
      </c>
      <c r="M47" s="92">
        <v>0</v>
      </c>
      <c r="N47" s="86">
        <v>0</v>
      </c>
      <c r="O47" s="122">
        <v>0</v>
      </c>
    </row>
    <row r="48" spans="1:15" ht="19.5" customHeight="1">
      <c r="A48" s="75"/>
      <c r="B48" s="75"/>
      <c r="C48" s="75"/>
      <c r="D48" s="75"/>
      <c r="E48" s="75"/>
      <c r="F48" s="75"/>
      <c r="G48" s="75"/>
      <c r="H48" s="112"/>
      <c r="I48" s="112"/>
      <c r="J48" s="112"/>
      <c r="K48" s="112"/>
      <c r="L48" s="112"/>
      <c r="M48" s="112"/>
      <c r="N48" s="112" t="s">
        <v>64</v>
      </c>
      <c r="O48" s="112"/>
    </row>
  </sheetData>
  <protectedRanges>
    <protectedRange sqref="A1" name="範囲1"/>
    <protectedRange sqref="A3:A46 H47 J47 A2:I2 A47:F47 L47" name="範囲1_5"/>
    <protectedRange sqref="J2 L2" name="範囲1_2_2"/>
    <protectedRange sqref="B28:G29 F31:G46 H28:O46" name="範囲1_1_3"/>
    <protectedRange sqref="H7:H27 I7:I8 B3:E4 F7:F27 G7:G8 J7:J27 K7:K8 F3:O6 L7:L27 M7:O8" name="範囲1_1_1_2"/>
    <protectedRange sqref="B30:O46" name="範囲1_3_2"/>
  </protectedRanges>
  <mergeCells count="26">
    <mergeCell ref="A1:O1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31:C31"/>
    <mergeCell ref="D31:E31"/>
    <mergeCell ref="F31:G31"/>
    <mergeCell ref="H31:I31"/>
    <mergeCell ref="J31:K31"/>
    <mergeCell ref="L31:M31"/>
    <mergeCell ref="N31:O31"/>
    <mergeCell ref="H48:I48"/>
    <mergeCell ref="J48:K48"/>
    <mergeCell ref="L48:M48"/>
    <mergeCell ref="N48:O48"/>
    <mergeCell ref="A3:A4"/>
    <mergeCell ref="A31:A32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1" fitToWidth="1" fitToHeight="1" orientation="portrait" usePrinterDefaults="1" r:id="rId1"/>
  <headerFooter alignWithMargins="0">
    <oddFooter xml:space="preserve">&amp;C&amp;"HGｺﾞｼｯｸM,ﾒﾃﾞｨｳﾑ"&amp;11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6"/>
  <sheetViews>
    <sheetView topLeftCell="A31" zoomScaleSheetLayoutView="100" workbookViewId="0">
      <selection activeCell="B32" sqref="B32:O32"/>
    </sheetView>
  </sheetViews>
  <sheetFormatPr defaultRowHeight="12"/>
  <cols>
    <col min="1" max="1" width="32" style="1" customWidth="1"/>
    <col min="2" max="2" width="19.83203125" style="1" customWidth="1"/>
    <col min="3" max="3" width="9.6640625" style="1" customWidth="1"/>
    <col min="4" max="4" width="19.83203125" style="1" customWidth="1"/>
    <col min="5" max="5" width="11.83203125" style="1" customWidth="1"/>
    <col min="6" max="6" width="19.83203125" style="1" customWidth="1"/>
    <col min="7" max="7" width="9.6640625" style="1" customWidth="1"/>
    <col min="8" max="8" width="19.83203125" style="1" customWidth="1"/>
    <col min="9" max="9" width="11.83203125" style="1" customWidth="1"/>
    <col min="10" max="10" width="19.83203125" style="1" customWidth="1"/>
    <col min="11" max="11" width="11.83203125" style="1" customWidth="1"/>
    <col min="12" max="12" width="19.83203125" style="1" customWidth="1"/>
    <col min="13" max="13" width="11.83203125" style="1" customWidth="1"/>
    <col min="14" max="14" width="19.83203125" style="1" customWidth="1"/>
    <col min="15" max="15" width="11.83203125" style="1" customWidth="1"/>
    <col min="16" max="262" width="9.33203125" style="1" customWidth="1"/>
    <col min="263" max="263" width="32" style="1" customWidth="1"/>
    <col min="264" max="264" width="17.83203125" style="1" customWidth="1"/>
    <col min="265" max="265" width="10.5" style="1" customWidth="1"/>
    <col min="266" max="266" width="17.5" style="1" customWidth="1"/>
    <col min="267" max="267" width="9.6640625" style="1" customWidth="1"/>
    <col min="268" max="268" width="18.5" style="1" customWidth="1"/>
    <col min="269" max="269" width="11.83203125" style="1" customWidth="1"/>
    <col min="270" max="518" width="9.33203125" style="1" customWidth="1"/>
    <col min="519" max="519" width="32" style="1" customWidth="1"/>
    <col min="520" max="520" width="17.83203125" style="1" customWidth="1"/>
    <col min="521" max="521" width="10.5" style="1" customWidth="1"/>
    <col min="522" max="522" width="17.5" style="1" customWidth="1"/>
    <col min="523" max="523" width="9.6640625" style="1" customWidth="1"/>
    <col min="524" max="524" width="18.5" style="1" customWidth="1"/>
    <col min="525" max="525" width="11.83203125" style="1" customWidth="1"/>
    <col min="526" max="774" width="9.33203125" style="1" customWidth="1"/>
    <col min="775" max="775" width="32" style="1" customWidth="1"/>
    <col min="776" max="776" width="17.83203125" style="1" customWidth="1"/>
    <col min="777" max="777" width="10.5" style="1" customWidth="1"/>
    <col min="778" max="778" width="17.5" style="1" customWidth="1"/>
    <col min="779" max="779" width="9.6640625" style="1" customWidth="1"/>
    <col min="780" max="780" width="18.5" style="1" customWidth="1"/>
    <col min="781" max="781" width="11.83203125" style="1" customWidth="1"/>
    <col min="782" max="1030" width="9.33203125" style="1" customWidth="1"/>
    <col min="1031" max="1031" width="32" style="1" customWidth="1"/>
    <col min="1032" max="1032" width="17.83203125" style="1" customWidth="1"/>
    <col min="1033" max="1033" width="10.5" style="1" customWidth="1"/>
    <col min="1034" max="1034" width="17.5" style="1" customWidth="1"/>
    <col min="1035" max="1035" width="9.6640625" style="1" customWidth="1"/>
    <col min="1036" max="1036" width="18.5" style="1" customWidth="1"/>
    <col min="1037" max="1037" width="11.83203125" style="1" customWidth="1"/>
    <col min="1038" max="1286" width="9.33203125" style="1" customWidth="1"/>
    <col min="1287" max="1287" width="32" style="1" customWidth="1"/>
    <col min="1288" max="1288" width="17.83203125" style="1" customWidth="1"/>
    <col min="1289" max="1289" width="10.5" style="1" customWidth="1"/>
    <col min="1290" max="1290" width="17.5" style="1" customWidth="1"/>
    <col min="1291" max="1291" width="9.6640625" style="1" customWidth="1"/>
    <col min="1292" max="1292" width="18.5" style="1" customWidth="1"/>
    <col min="1293" max="1293" width="11.83203125" style="1" customWidth="1"/>
    <col min="1294" max="1542" width="9.33203125" style="1" customWidth="1"/>
    <col min="1543" max="1543" width="32" style="1" customWidth="1"/>
    <col min="1544" max="1544" width="17.83203125" style="1" customWidth="1"/>
    <col min="1545" max="1545" width="10.5" style="1" customWidth="1"/>
    <col min="1546" max="1546" width="17.5" style="1" customWidth="1"/>
    <col min="1547" max="1547" width="9.6640625" style="1" customWidth="1"/>
    <col min="1548" max="1548" width="18.5" style="1" customWidth="1"/>
    <col min="1549" max="1549" width="11.83203125" style="1" customWidth="1"/>
    <col min="1550" max="1798" width="9.33203125" style="1" customWidth="1"/>
    <col min="1799" max="1799" width="32" style="1" customWidth="1"/>
    <col min="1800" max="1800" width="17.83203125" style="1" customWidth="1"/>
    <col min="1801" max="1801" width="10.5" style="1" customWidth="1"/>
    <col min="1802" max="1802" width="17.5" style="1" customWidth="1"/>
    <col min="1803" max="1803" width="9.6640625" style="1" customWidth="1"/>
    <col min="1804" max="1804" width="18.5" style="1" customWidth="1"/>
    <col min="1805" max="1805" width="11.83203125" style="1" customWidth="1"/>
    <col min="1806" max="2054" width="9.33203125" style="1" customWidth="1"/>
    <col min="2055" max="2055" width="32" style="1" customWidth="1"/>
    <col min="2056" max="2056" width="17.83203125" style="1" customWidth="1"/>
    <col min="2057" max="2057" width="10.5" style="1" customWidth="1"/>
    <col min="2058" max="2058" width="17.5" style="1" customWidth="1"/>
    <col min="2059" max="2059" width="9.6640625" style="1" customWidth="1"/>
    <col min="2060" max="2060" width="18.5" style="1" customWidth="1"/>
    <col min="2061" max="2061" width="11.83203125" style="1" customWidth="1"/>
    <col min="2062" max="2310" width="9.33203125" style="1" customWidth="1"/>
    <col min="2311" max="2311" width="32" style="1" customWidth="1"/>
    <col min="2312" max="2312" width="17.83203125" style="1" customWidth="1"/>
    <col min="2313" max="2313" width="10.5" style="1" customWidth="1"/>
    <col min="2314" max="2314" width="17.5" style="1" customWidth="1"/>
    <col min="2315" max="2315" width="9.6640625" style="1" customWidth="1"/>
    <col min="2316" max="2316" width="18.5" style="1" customWidth="1"/>
    <col min="2317" max="2317" width="11.83203125" style="1" customWidth="1"/>
    <col min="2318" max="2566" width="9.33203125" style="1" customWidth="1"/>
    <col min="2567" max="2567" width="32" style="1" customWidth="1"/>
    <col min="2568" max="2568" width="17.83203125" style="1" customWidth="1"/>
    <col min="2569" max="2569" width="10.5" style="1" customWidth="1"/>
    <col min="2570" max="2570" width="17.5" style="1" customWidth="1"/>
    <col min="2571" max="2571" width="9.6640625" style="1" customWidth="1"/>
    <col min="2572" max="2572" width="18.5" style="1" customWidth="1"/>
    <col min="2573" max="2573" width="11.83203125" style="1" customWidth="1"/>
    <col min="2574" max="2822" width="9.33203125" style="1" customWidth="1"/>
    <col min="2823" max="2823" width="32" style="1" customWidth="1"/>
    <col min="2824" max="2824" width="17.83203125" style="1" customWidth="1"/>
    <col min="2825" max="2825" width="10.5" style="1" customWidth="1"/>
    <col min="2826" max="2826" width="17.5" style="1" customWidth="1"/>
    <col min="2827" max="2827" width="9.6640625" style="1" customWidth="1"/>
    <col min="2828" max="2828" width="18.5" style="1" customWidth="1"/>
    <col min="2829" max="2829" width="11.83203125" style="1" customWidth="1"/>
    <col min="2830" max="3078" width="9.33203125" style="1" customWidth="1"/>
    <col min="3079" max="3079" width="32" style="1" customWidth="1"/>
    <col min="3080" max="3080" width="17.83203125" style="1" customWidth="1"/>
    <col min="3081" max="3081" width="10.5" style="1" customWidth="1"/>
    <col min="3082" max="3082" width="17.5" style="1" customWidth="1"/>
    <col min="3083" max="3083" width="9.6640625" style="1" customWidth="1"/>
    <col min="3084" max="3084" width="18.5" style="1" customWidth="1"/>
    <col min="3085" max="3085" width="11.83203125" style="1" customWidth="1"/>
    <col min="3086" max="3334" width="9.33203125" style="1" customWidth="1"/>
    <col min="3335" max="3335" width="32" style="1" customWidth="1"/>
    <col min="3336" max="3336" width="17.83203125" style="1" customWidth="1"/>
    <col min="3337" max="3337" width="10.5" style="1" customWidth="1"/>
    <col min="3338" max="3338" width="17.5" style="1" customWidth="1"/>
    <col min="3339" max="3339" width="9.6640625" style="1" customWidth="1"/>
    <col min="3340" max="3340" width="18.5" style="1" customWidth="1"/>
    <col min="3341" max="3341" width="11.83203125" style="1" customWidth="1"/>
    <col min="3342" max="3590" width="9.33203125" style="1" customWidth="1"/>
    <col min="3591" max="3591" width="32" style="1" customWidth="1"/>
    <col min="3592" max="3592" width="17.83203125" style="1" customWidth="1"/>
    <col min="3593" max="3593" width="10.5" style="1" customWidth="1"/>
    <col min="3594" max="3594" width="17.5" style="1" customWidth="1"/>
    <col min="3595" max="3595" width="9.6640625" style="1" customWidth="1"/>
    <col min="3596" max="3596" width="18.5" style="1" customWidth="1"/>
    <col min="3597" max="3597" width="11.83203125" style="1" customWidth="1"/>
    <col min="3598" max="3846" width="9.33203125" style="1" customWidth="1"/>
    <col min="3847" max="3847" width="32" style="1" customWidth="1"/>
    <col min="3848" max="3848" width="17.83203125" style="1" customWidth="1"/>
    <col min="3849" max="3849" width="10.5" style="1" customWidth="1"/>
    <col min="3850" max="3850" width="17.5" style="1" customWidth="1"/>
    <col min="3851" max="3851" width="9.6640625" style="1" customWidth="1"/>
    <col min="3852" max="3852" width="18.5" style="1" customWidth="1"/>
    <col min="3853" max="3853" width="11.83203125" style="1" customWidth="1"/>
    <col min="3854" max="4102" width="9.33203125" style="1" customWidth="1"/>
    <col min="4103" max="4103" width="32" style="1" customWidth="1"/>
    <col min="4104" max="4104" width="17.83203125" style="1" customWidth="1"/>
    <col min="4105" max="4105" width="10.5" style="1" customWidth="1"/>
    <col min="4106" max="4106" width="17.5" style="1" customWidth="1"/>
    <col min="4107" max="4107" width="9.6640625" style="1" customWidth="1"/>
    <col min="4108" max="4108" width="18.5" style="1" customWidth="1"/>
    <col min="4109" max="4109" width="11.83203125" style="1" customWidth="1"/>
    <col min="4110" max="4358" width="9.33203125" style="1" customWidth="1"/>
    <col min="4359" max="4359" width="32" style="1" customWidth="1"/>
    <col min="4360" max="4360" width="17.83203125" style="1" customWidth="1"/>
    <col min="4361" max="4361" width="10.5" style="1" customWidth="1"/>
    <col min="4362" max="4362" width="17.5" style="1" customWidth="1"/>
    <col min="4363" max="4363" width="9.6640625" style="1" customWidth="1"/>
    <col min="4364" max="4364" width="18.5" style="1" customWidth="1"/>
    <col min="4365" max="4365" width="11.83203125" style="1" customWidth="1"/>
    <col min="4366" max="4614" width="9.33203125" style="1" customWidth="1"/>
    <col min="4615" max="4615" width="32" style="1" customWidth="1"/>
    <col min="4616" max="4616" width="17.83203125" style="1" customWidth="1"/>
    <col min="4617" max="4617" width="10.5" style="1" customWidth="1"/>
    <col min="4618" max="4618" width="17.5" style="1" customWidth="1"/>
    <col min="4619" max="4619" width="9.6640625" style="1" customWidth="1"/>
    <col min="4620" max="4620" width="18.5" style="1" customWidth="1"/>
    <col min="4621" max="4621" width="11.83203125" style="1" customWidth="1"/>
    <col min="4622" max="4870" width="9.33203125" style="1" customWidth="1"/>
    <col min="4871" max="4871" width="32" style="1" customWidth="1"/>
    <col min="4872" max="4872" width="17.83203125" style="1" customWidth="1"/>
    <col min="4873" max="4873" width="10.5" style="1" customWidth="1"/>
    <col min="4874" max="4874" width="17.5" style="1" customWidth="1"/>
    <col min="4875" max="4875" width="9.6640625" style="1" customWidth="1"/>
    <col min="4876" max="4876" width="18.5" style="1" customWidth="1"/>
    <col min="4877" max="4877" width="11.83203125" style="1" customWidth="1"/>
    <col min="4878" max="5126" width="9.33203125" style="1" customWidth="1"/>
    <col min="5127" max="5127" width="32" style="1" customWidth="1"/>
    <col min="5128" max="5128" width="17.83203125" style="1" customWidth="1"/>
    <col min="5129" max="5129" width="10.5" style="1" customWidth="1"/>
    <col min="5130" max="5130" width="17.5" style="1" customWidth="1"/>
    <col min="5131" max="5131" width="9.6640625" style="1" customWidth="1"/>
    <col min="5132" max="5132" width="18.5" style="1" customWidth="1"/>
    <col min="5133" max="5133" width="11.83203125" style="1" customWidth="1"/>
    <col min="5134" max="5382" width="9.33203125" style="1" customWidth="1"/>
    <col min="5383" max="5383" width="32" style="1" customWidth="1"/>
    <col min="5384" max="5384" width="17.83203125" style="1" customWidth="1"/>
    <col min="5385" max="5385" width="10.5" style="1" customWidth="1"/>
    <col min="5386" max="5386" width="17.5" style="1" customWidth="1"/>
    <col min="5387" max="5387" width="9.6640625" style="1" customWidth="1"/>
    <col min="5388" max="5388" width="18.5" style="1" customWidth="1"/>
    <col min="5389" max="5389" width="11.83203125" style="1" customWidth="1"/>
    <col min="5390" max="5638" width="9.33203125" style="1" customWidth="1"/>
    <col min="5639" max="5639" width="32" style="1" customWidth="1"/>
    <col min="5640" max="5640" width="17.83203125" style="1" customWidth="1"/>
    <col min="5641" max="5641" width="10.5" style="1" customWidth="1"/>
    <col min="5642" max="5642" width="17.5" style="1" customWidth="1"/>
    <col min="5643" max="5643" width="9.6640625" style="1" customWidth="1"/>
    <col min="5644" max="5644" width="18.5" style="1" customWidth="1"/>
    <col min="5645" max="5645" width="11.83203125" style="1" customWidth="1"/>
    <col min="5646" max="5894" width="9.33203125" style="1" customWidth="1"/>
    <col min="5895" max="5895" width="32" style="1" customWidth="1"/>
    <col min="5896" max="5896" width="17.83203125" style="1" customWidth="1"/>
    <col min="5897" max="5897" width="10.5" style="1" customWidth="1"/>
    <col min="5898" max="5898" width="17.5" style="1" customWidth="1"/>
    <col min="5899" max="5899" width="9.6640625" style="1" customWidth="1"/>
    <col min="5900" max="5900" width="18.5" style="1" customWidth="1"/>
    <col min="5901" max="5901" width="11.83203125" style="1" customWidth="1"/>
    <col min="5902" max="6150" width="9.33203125" style="1" customWidth="1"/>
    <col min="6151" max="6151" width="32" style="1" customWidth="1"/>
    <col min="6152" max="6152" width="17.83203125" style="1" customWidth="1"/>
    <col min="6153" max="6153" width="10.5" style="1" customWidth="1"/>
    <col min="6154" max="6154" width="17.5" style="1" customWidth="1"/>
    <col min="6155" max="6155" width="9.6640625" style="1" customWidth="1"/>
    <col min="6156" max="6156" width="18.5" style="1" customWidth="1"/>
    <col min="6157" max="6157" width="11.83203125" style="1" customWidth="1"/>
    <col min="6158" max="6406" width="9.33203125" style="1" customWidth="1"/>
    <col min="6407" max="6407" width="32" style="1" customWidth="1"/>
    <col min="6408" max="6408" width="17.83203125" style="1" customWidth="1"/>
    <col min="6409" max="6409" width="10.5" style="1" customWidth="1"/>
    <col min="6410" max="6410" width="17.5" style="1" customWidth="1"/>
    <col min="6411" max="6411" width="9.6640625" style="1" customWidth="1"/>
    <col min="6412" max="6412" width="18.5" style="1" customWidth="1"/>
    <col min="6413" max="6413" width="11.83203125" style="1" customWidth="1"/>
    <col min="6414" max="6662" width="9.33203125" style="1" customWidth="1"/>
    <col min="6663" max="6663" width="32" style="1" customWidth="1"/>
    <col min="6664" max="6664" width="17.83203125" style="1" customWidth="1"/>
    <col min="6665" max="6665" width="10.5" style="1" customWidth="1"/>
    <col min="6666" max="6666" width="17.5" style="1" customWidth="1"/>
    <col min="6667" max="6667" width="9.6640625" style="1" customWidth="1"/>
    <col min="6668" max="6668" width="18.5" style="1" customWidth="1"/>
    <col min="6669" max="6669" width="11.83203125" style="1" customWidth="1"/>
    <col min="6670" max="6918" width="9.33203125" style="1" customWidth="1"/>
    <col min="6919" max="6919" width="32" style="1" customWidth="1"/>
    <col min="6920" max="6920" width="17.83203125" style="1" customWidth="1"/>
    <col min="6921" max="6921" width="10.5" style="1" customWidth="1"/>
    <col min="6922" max="6922" width="17.5" style="1" customWidth="1"/>
    <col min="6923" max="6923" width="9.6640625" style="1" customWidth="1"/>
    <col min="6924" max="6924" width="18.5" style="1" customWidth="1"/>
    <col min="6925" max="6925" width="11.83203125" style="1" customWidth="1"/>
    <col min="6926" max="7174" width="9.33203125" style="1" customWidth="1"/>
    <col min="7175" max="7175" width="32" style="1" customWidth="1"/>
    <col min="7176" max="7176" width="17.83203125" style="1" customWidth="1"/>
    <col min="7177" max="7177" width="10.5" style="1" customWidth="1"/>
    <col min="7178" max="7178" width="17.5" style="1" customWidth="1"/>
    <col min="7179" max="7179" width="9.6640625" style="1" customWidth="1"/>
    <col min="7180" max="7180" width="18.5" style="1" customWidth="1"/>
    <col min="7181" max="7181" width="11.83203125" style="1" customWidth="1"/>
    <col min="7182" max="7430" width="9.33203125" style="1" customWidth="1"/>
    <col min="7431" max="7431" width="32" style="1" customWidth="1"/>
    <col min="7432" max="7432" width="17.83203125" style="1" customWidth="1"/>
    <col min="7433" max="7433" width="10.5" style="1" customWidth="1"/>
    <col min="7434" max="7434" width="17.5" style="1" customWidth="1"/>
    <col min="7435" max="7435" width="9.6640625" style="1" customWidth="1"/>
    <col min="7436" max="7436" width="18.5" style="1" customWidth="1"/>
    <col min="7437" max="7437" width="11.83203125" style="1" customWidth="1"/>
    <col min="7438" max="7686" width="9.33203125" style="1" customWidth="1"/>
    <col min="7687" max="7687" width="32" style="1" customWidth="1"/>
    <col min="7688" max="7688" width="17.83203125" style="1" customWidth="1"/>
    <col min="7689" max="7689" width="10.5" style="1" customWidth="1"/>
    <col min="7690" max="7690" width="17.5" style="1" customWidth="1"/>
    <col min="7691" max="7691" width="9.6640625" style="1" customWidth="1"/>
    <col min="7692" max="7692" width="18.5" style="1" customWidth="1"/>
    <col min="7693" max="7693" width="11.83203125" style="1" customWidth="1"/>
    <col min="7694" max="7942" width="9.33203125" style="1" customWidth="1"/>
    <col min="7943" max="7943" width="32" style="1" customWidth="1"/>
    <col min="7944" max="7944" width="17.83203125" style="1" customWidth="1"/>
    <col min="7945" max="7945" width="10.5" style="1" customWidth="1"/>
    <col min="7946" max="7946" width="17.5" style="1" customWidth="1"/>
    <col min="7947" max="7947" width="9.6640625" style="1" customWidth="1"/>
    <col min="7948" max="7948" width="18.5" style="1" customWidth="1"/>
    <col min="7949" max="7949" width="11.83203125" style="1" customWidth="1"/>
    <col min="7950" max="8198" width="9.33203125" style="1" customWidth="1"/>
    <col min="8199" max="8199" width="32" style="1" customWidth="1"/>
    <col min="8200" max="8200" width="17.83203125" style="1" customWidth="1"/>
    <col min="8201" max="8201" width="10.5" style="1" customWidth="1"/>
    <col min="8202" max="8202" width="17.5" style="1" customWidth="1"/>
    <col min="8203" max="8203" width="9.6640625" style="1" customWidth="1"/>
    <col min="8204" max="8204" width="18.5" style="1" customWidth="1"/>
    <col min="8205" max="8205" width="11.83203125" style="1" customWidth="1"/>
    <col min="8206" max="8454" width="9.33203125" style="1" customWidth="1"/>
    <col min="8455" max="8455" width="32" style="1" customWidth="1"/>
    <col min="8456" max="8456" width="17.83203125" style="1" customWidth="1"/>
    <col min="8457" max="8457" width="10.5" style="1" customWidth="1"/>
    <col min="8458" max="8458" width="17.5" style="1" customWidth="1"/>
    <col min="8459" max="8459" width="9.6640625" style="1" customWidth="1"/>
    <col min="8460" max="8460" width="18.5" style="1" customWidth="1"/>
    <col min="8461" max="8461" width="11.83203125" style="1" customWidth="1"/>
    <col min="8462" max="8710" width="9.33203125" style="1" customWidth="1"/>
    <col min="8711" max="8711" width="32" style="1" customWidth="1"/>
    <col min="8712" max="8712" width="17.83203125" style="1" customWidth="1"/>
    <col min="8713" max="8713" width="10.5" style="1" customWidth="1"/>
    <col min="8714" max="8714" width="17.5" style="1" customWidth="1"/>
    <col min="8715" max="8715" width="9.6640625" style="1" customWidth="1"/>
    <col min="8716" max="8716" width="18.5" style="1" customWidth="1"/>
    <col min="8717" max="8717" width="11.83203125" style="1" customWidth="1"/>
    <col min="8718" max="8966" width="9.33203125" style="1" customWidth="1"/>
    <col min="8967" max="8967" width="32" style="1" customWidth="1"/>
    <col min="8968" max="8968" width="17.83203125" style="1" customWidth="1"/>
    <col min="8969" max="8969" width="10.5" style="1" customWidth="1"/>
    <col min="8970" max="8970" width="17.5" style="1" customWidth="1"/>
    <col min="8971" max="8971" width="9.6640625" style="1" customWidth="1"/>
    <col min="8972" max="8972" width="18.5" style="1" customWidth="1"/>
    <col min="8973" max="8973" width="11.83203125" style="1" customWidth="1"/>
    <col min="8974" max="9222" width="9.33203125" style="1" customWidth="1"/>
    <col min="9223" max="9223" width="32" style="1" customWidth="1"/>
    <col min="9224" max="9224" width="17.83203125" style="1" customWidth="1"/>
    <col min="9225" max="9225" width="10.5" style="1" customWidth="1"/>
    <col min="9226" max="9226" width="17.5" style="1" customWidth="1"/>
    <col min="9227" max="9227" width="9.6640625" style="1" customWidth="1"/>
    <col min="9228" max="9228" width="18.5" style="1" customWidth="1"/>
    <col min="9229" max="9229" width="11.83203125" style="1" customWidth="1"/>
    <col min="9230" max="9478" width="9.33203125" style="1" customWidth="1"/>
    <col min="9479" max="9479" width="32" style="1" customWidth="1"/>
    <col min="9480" max="9480" width="17.83203125" style="1" customWidth="1"/>
    <col min="9481" max="9481" width="10.5" style="1" customWidth="1"/>
    <col min="9482" max="9482" width="17.5" style="1" customWidth="1"/>
    <col min="9483" max="9483" width="9.6640625" style="1" customWidth="1"/>
    <col min="9484" max="9484" width="18.5" style="1" customWidth="1"/>
    <col min="9485" max="9485" width="11.83203125" style="1" customWidth="1"/>
    <col min="9486" max="9734" width="9.33203125" style="1" customWidth="1"/>
    <col min="9735" max="9735" width="32" style="1" customWidth="1"/>
    <col min="9736" max="9736" width="17.83203125" style="1" customWidth="1"/>
    <col min="9737" max="9737" width="10.5" style="1" customWidth="1"/>
    <col min="9738" max="9738" width="17.5" style="1" customWidth="1"/>
    <col min="9739" max="9739" width="9.6640625" style="1" customWidth="1"/>
    <col min="9740" max="9740" width="18.5" style="1" customWidth="1"/>
    <col min="9741" max="9741" width="11.83203125" style="1" customWidth="1"/>
    <col min="9742" max="9990" width="9.33203125" style="1" customWidth="1"/>
    <col min="9991" max="9991" width="32" style="1" customWidth="1"/>
    <col min="9992" max="9992" width="17.83203125" style="1" customWidth="1"/>
    <col min="9993" max="9993" width="10.5" style="1" customWidth="1"/>
    <col min="9994" max="9994" width="17.5" style="1" customWidth="1"/>
    <col min="9995" max="9995" width="9.6640625" style="1" customWidth="1"/>
    <col min="9996" max="9996" width="18.5" style="1" customWidth="1"/>
    <col min="9997" max="9997" width="11.83203125" style="1" customWidth="1"/>
    <col min="9998" max="10246" width="9.33203125" style="1" customWidth="1"/>
    <col min="10247" max="10247" width="32" style="1" customWidth="1"/>
    <col min="10248" max="10248" width="17.83203125" style="1" customWidth="1"/>
    <col min="10249" max="10249" width="10.5" style="1" customWidth="1"/>
    <col min="10250" max="10250" width="17.5" style="1" customWidth="1"/>
    <col min="10251" max="10251" width="9.6640625" style="1" customWidth="1"/>
    <col min="10252" max="10252" width="18.5" style="1" customWidth="1"/>
    <col min="10253" max="10253" width="11.83203125" style="1" customWidth="1"/>
    <col min="10254" max="10502" width="9.33203125" style="1" customWidth="1"/>
    <col min="10503" max="10503" width="32" style="1" customWidth="1"/>
    <col min="10504" max="10504" width="17.83203125" style="1" customWidth="1"/>
    <col min="10505" max="10505" width="10.5" style="1" customWidth="1"/>
    <col min="10506" max="10506" width="17.5" style="1" customWidth="1"/>
    <col min="10507" max="10507" width="9.6640625" style="1" customWidth="1"/>
    <col min="10508" max="10508" width="18.5" style="1" customWidth="1"/>
    <col min="10509" max="10509" width="11.83203125" style="1" customWidth="1"/>
    <col min="10510" max="10758" width="9.33203125" style="1" customWidth="1"/>
    <col min="10759" max="10759" width="32" style="1" customWidth="1"/>
    <col min="10760" max="10760" width="17.83203125" style="1" customWidth="1"/>
    <col min="10761" max="10761" width="10.5" style="1" customWidth="1"/>
    <col min="10762" max="10762" width="17.5" style="1" customWidth="1"/>
    <col min="10763" max="10763" width="9.6640625" style="1" customWidth="1"/>
    <col min="10764" max="10764" width="18.5" style="1" customWidth="1"/>
    <col min="10765" max="10765" width="11.83203125" style="1" customWidth="1"/>
    <col min="10766" max="11014" width="9.33203125" style="1" customWidth="1"/>
    <col min="11015" max="11015" width="32" style="1" customWidth="1"/>
    <col min="11016" max="11016" width="17.83203125" style="1" customWidth="1"/>
    <col min="11017" max="11017" width="10.5" style="1" customWidth="1"/>
    <col min="11018" max="11018" width="17.5" style="1" customWidth="1"/>
    <col min="11019" max="11019" width="9.6640625" style="1" customWidth="1"/>
    <col min="11020" max="11020" width="18.5" style="1" customWidth="1"/>
    <col min="11021" max="11021" width="11.83203125" style="1" customWidth="1"/>
    <col min="11022" max="11270" width="9.33203125" style="1" customWidth="1"/>
    <col min="11271" max="11271" width="32" style="1" customWidth="1"/>
    <col min="11272" max="11272" width="17.83203125" style="1" customWidth="1"/>
    <col min="11273" max="11273" width="10.5" style="1" customWidth="1"/>
    <col min="11274" max="11274" width="17.5" style="1" customWidth="1"/>
    <col min="11275" max="11275" width="9.6640625" style="1" customWidth="1"/>
    <col min="11276" max="11276" width="18.5" style="1" customWidth="1"/>
    <col min="11277" max="11277" width="11.83203125" style="1" customWidth="1"/>
    <col min="11278" max="11526" width="9.33203125" style="1" customWidth="1"/>
    <col min="11527" max="11527" width="32" style="1" customWidth="1"/>
    <col min="11528" max="11528" width="17.83203125" style="1" customWidth="1"/>
    <col min="11529" max="11529" width="10.5" style="1" customWidth="1"/>
    <col min="11530" max="11530" width="17.5" style="1" customWidth="1"/>
    <col min="11531" max="11531" width="9.6640625" style="1" customWidth="1"/>
    <col min="11532" max="11532" width="18.5" style="1" customWidth="1"/>
    <col min="11533" max="11533" width="11.83203125" style="1" customWidth="1"/>
    <col min="11534" max="11782" width="9.33203125" style="1" customWidth="1"/>
    <col min="11783" max="11783" width="32" style="1" customWidth="1"/>
    <col min="11784" max="11784" width="17.83203125" style="1" customWidth="1"/>
    <col min="11785" max="11785" width="10.5" style="1" customWidth="1"/>
    <col min="11786" max="11786" width="17.5" style="1" customWidth="1"/>
    <col min="11787" max="11787" width="9.6640625" style="1" customWidth="1"/>
    <col min="11788" max="11788" width="18.5" style="1" customWidth="1"/>
    <col min="11789" max="11789" width="11.83203125" style="1" customWidth="1"/>
    <col min="11790" max="12038" width="9.33203125" style="1" customWidth="1"/>
    <col min="12039" max="12039" width="32" style="1" customWidth="1"/>
    <col min="12040" max="12040" width="17.83203125" style="1" customWidth="1"/>
    <col min="12041" max="12041" width="10.5" style="1" customWidth="1"/>
    <col min="12042" max="12042" width="17.5" style="1" customWidth="1"/>
    <col min="12043" max="12043" width="9.6640625" style="1" customWidth="1"/>
    <col min="12044" max="12044" width="18.5" style="1" customWidth="1"/>
    <col min="12045" max="12045" width="11.83203125" style="1" customWidth="1"/>
    <col min="12046" max="12294" width="9.33203125" style="1" customWidth="1"/>
    <col min="12295" max="12295" width="32" style="1" customWidth="1"/>
    <col min="12296" max="12296" width="17.83203125" style="1" customWidth="1"/>
    <col min="12297" max="12297" width="10.5" style="1" customWidth="1"/>
    <col min="12298" max="12298" width="17.5" style="1" customWidth="1"/>
    <col min="12299" max="12299" width="9.6640625" style="1" customWidth="1"/>
    <col min="12300" max="12300" width="18.5" style="1" customWidth="1"/>
    <col min="12301" max="12301" width="11.83203125" style="1" customWidth="1"/>
    <col min="12302" max="12550" width="9.33203125" style="1" customWidth="1"/>
    <col min="12551" max="12551" width="32" style="1" customWidth="1"/>
    <col min="12552" max="12552" width="17.83203125" style="1" customWidth="1"/>
    <col min="12553" max="12553" width="10.5" style="1" customWidth="1"/>
    <col min="12554" max="12554" width="17.5" style="1" customWidth="1"/>
    <col min="12555" max="12555" width="9.6640625" style="1" customWidth="1"/>
    <col min="12556" max="12556" width="18.5" style="1" customWidth="1"/>
    <col min="12557" max="12557" width="11.83203125" style="1" customWidth="1"/>
    <col min="12558" max="12806" width="9.33203125" style="1" customWidth="1"/>
    <col min="12807" max="12807" width="32" style="1" customWidth="1"/>
    <col min="12808" max="12808" width="17.83203125" style="1" customWidth="1"/>
    <col min="12809" max="12809" width="10.5" style="1" customWidth="1"/>
    <col min="12810" max="12810" width="17.5" style="1" customWidth="1"/>
    <col min="12811" max="12811" width="9.6640625" style="1" customWidth="1"/>
    <col min="12812" max="12812" width="18.5" style="1" customWidth="1"/>
    <col min="12813" max="12813" width="11.83203125" style="1" customWidth="1"/>
    <col min="12814" max="13062" width="9.33203125" style="1" customWidth="1"/>
    <col min="13063" max="13063" width="32" style="1" customWidth="1"/>
    <col min="13064" max="13064" width="17.83203125" style="1" customWidth="1"/>
    <col min="13065" max="13065" width="10.5" style="1" customWidth="1"/>
    <col min="13066" max="13066" width="17.5" style="1" customWidth="1"/>
    <col min="13067" max="13067" width="9.6640625" style="1" customWidth="1"/>
    <col min="13068" max="13068" width="18.5" style="1" customWidth="1"/>
    <col min="13069" max="13069" width="11.83203125" style="1" customWidth="1"/>
    <col min="13070" max="13318" width="9.33203125" style="1" customWidth="1"/>
    <col min="13319" max="13319" width="32" style="1" customWidth="1"/>
    <col min="13320" max="13320" width="17.83203125" style="1" customWidth="1"/>
    <col min="13321" max="13321" width="10.5" style="1" customWidth="1"/>
    <col min="13322" max="13322" width="17.5" style="1" customWidth="1"/>
    <col min="13323" max="13323" width="9.6640625" style="1" customWidth="1"/>
    <col min="13324" max="13324" width="18.5" style="1" customWidth="1"/>
    <col min="13325" max="13325" width="11.83203125" style="1" customWidth="1"/>
    <col min="13326" max="13574" width="9.33203125" style="1" customWidth="1"/>
    <col min="13575" max="13575" width="32" style="1" customWidth="1"/>
    <col min="13576" max="13576" width="17.83203125" style="1" customWidth="1"/>
    <col min="13577" max="13577" width="10.5" style="1" customWidth="1"/>
    <col min="13578" max="13578" width="17.5" style="1" customWidth="1"/>
    <col min="13579" max="13579" width="9.6640625" style="1" customWidth="1"/>
    <col min="13580" max="13580" width="18.5" style="1" customWidth="1"/>
    <col min="13581" max="13581" width="11.83203125" style="1" customWidth="1"/>
    <col min="13582" max="13830" width="9.33203125" style="1" customWidth="1"/>
    <col min="13831" max="13831" width="32" style="1" customWidth="1"/>
    <col min="13832" max="13832" width="17.83203125" style="1" customWidth="1"/>
    <col min="13833" max="13833" width="10.5" style="1" customWidth="1"/>
    <col min="13834" max="13834" width="17.5" style="1" customWidth="1"/>
    <col min="13835" max="13835" width="9.6640625" style="1" customWidth="1"/>
    <col min="13836" max="13836" width="18.5" style="1" customWidth="1"/>
    <col min="13837" max="13837" width="11.83203125" style="1" customWidth="1"/>
    <col min="13838" max="14086" width="9.33203125" style="1" customWidth="1"/>
    <col min="14087" max="14087" width="32" style="1" customWidth="1"/>
    <col min="14088" max="14088" width="17.83203125" style="1" customWidth="1"/>
    <col min="14089" max="14089" width="10.5" style="1" customWidth="1"/>
    <col min="14090" max="14090" width="17.5" style="1" customWidth="1"/>
    <col min="14091" max="14091" width="9.6640625" style="1" customWidth="1"/>
    <col min="14092" max="14092" width="18.5" style="1" customWidth="1"/>
    <col min="14093" max="14093" width="11.83203125" style="1" customWidth="1"/>
    <col min="14094" max="14342" width="9.33203125" style="1" customWidth="1"/>
    <col min="14343" max="14343" width="32" style="1" customWidth="1"/>
    <col min="14344" max="14344" width="17.83203125" style="1" customWidth="1"/>
    <col min="14345" max="14345" width="10.5" style="1" customWidth="1"/>
    <col min="14346" max="14346" width="17.5" style="1" customWidth="1"/>
    <col min="14347" max="14347" width="9.6640625" style="1" customWidth="1"/>
    <col min="14348" max="14348" width="18.5" style="1" customWidth="1"/>
    <col min="14349" max="14349" width="11.83203125" style="1" customWidth="1"/>
    <col min="14350" max="14598" width="9.33203125" style="1" customWidth="1"/>
    <col min="14599" max="14599" width="32" style="1" customWidth="1"/>
    <col min="14600" max="14600" width="17.83203125" style="1" customWidth="1"/>
    <col min="14601" max="14601" width="10.5" style="1" customWidth="1"/>
    <col min="14602" max="14602" width="17.5" style="1" customWidth="1"/>
    <col min="14603" max="14603" width="9.6640625" style="1" customWidth="1"/>
    <col min="14604" max="14604" width="18.5" style="1" customWidth="1"/>
    <col min="14605" max="14605" width="11.83203125" style="1" customWidth="1"/>
    <col min="14606" max="14854" width="9.33203125" style="1" customWidth="1"/>
    <col min="14855" max="14855" width="32" style="1" customWidth="1"/>
    <col min="14856" max="14856" width="17.83203125" style="1" customWidth="1"/>
    <col min="14857" max="14857" width="10.5" style="1" customWidth="1"/>
    <col min="14858" max="14858" width="17.5" style="1" customWidth="1"/>
    <col min="14859" max="14859" width="9.6640625" style="1" customWidth="1"/>
    <col min="14860" max="14860" width="18.5" style="1" customWidth="1"/>
    <col min="14861" max="14861" width="11.83203125" style="1" customWidth="1"/>
    <col min="14862" max="15110" width="9.33203125" style="1" customWidth="1"/>
    <col min="15111" max="15111" width="32" style="1" customWidth="1"/>
    <col min="15112" max="15112" width="17.83203125" style="1" customWidth="1"/>
    <col min="15113" max="15113" width="10.5" style="1" customWidth="1"/>
    <col min="15114" max="15114" width="17.5" style="1" customWidth="1"/>
    <col min="15115" max="15115" width="9.6640625" style="1" customWidth="1"/>
    <col min="15116" max="15116" width="18.5" style="1" customWidth="1"/>
    <col min="15117" max="15117" width="11.83203125" style="1" customWidth="1"/>
    <col min="15118" max="15366" width="9.33203125" style="1" customWidth="1"/>
    <col min="15367" max="15367" width="32" style="1" customWidth="1"/>
    <col min="15368" max="15368" width="17.83203125" style="1" customWidth="1"/>
    <col min="15369" max="15369" width="10.5" style="1" customWidth="1"/>
    <col min="15370" max="15370" width="17.5" style="1" customWidth="1"/>
    <col min="15371" max="15371" width="9.6640625" style="1" customWidth="1"/>
    <col min="15372" max="15372" width="18.5" style="1" customWidth="1"/>
    <col min="15373" max="15373" width="11.83203125" style="1" customWidth="1"/>
    <col min="15374" max="15622" width="9.33203125" style="1" customWidth="1"/>
    <col min="15623" max="15623" width="32" style="1" customWidth="1"/>
    <col min="15624" max="15624" width="17.83203125" style="1" customWidth="1"/>
    <col min="15625" max="15625" width="10.5" style="1" customWidth="1"/>
    <col min="15626" max="15626" width="17.5" style="1" customWidth="1"/>
    <col min="15627" max="15627" width="9.6640625" style="1" customWidth="1"/>
    <col min="15628" max="15628" width="18.5" style="1" customWidth="1"/>
    <col min="15629" max="15629" width="11.83203125" style="1" customWidth="1"/>
    <col min="15630" max="15878" width="9.33203125" style="1" customWidth="1"/>
    <col min="15879" max="15879" width="32" style="1" customWidth="1"/>
    <col min="15880" max="15880" width="17.83203125" style="1" customWidth="1"/>
    <col min="15881" max="15881" width="10.5" style="1" customWidth="1"/>
    <col min="15882" max="15882" width="17.5" style="1" customWidth="1"/>
    <col min="15883" max="15883" width="9.6640625" style="1" customWidth="1"/>
    <col min="15884" max="15884" width="18.5" style="1" customWidth="1"/>
    <col min="15885" max="15885" width="11.83203125" style="1" customWidth="1"/>
    <col min="15886" max="16134" width="9.33203125" style="1" customWidth="1"/>
    <col min="16135" max="16135" width="32" style="1" customWidth="1"/>
    <col min="16136" max="16136" width="17.83203125" style="1" customWidth="1"/>
    <col min="16137" max="16137" width="10.5" style="1" customWidth="1"/>
    <col min="16138" max="16138" width="17.5" style="1" customWidth="1"/>
    <col min="16139" max="16139" width="9.6640625" style="1" customWidth="1"/>
    <col min="16140" max="16140" width="18.5" style="1" customWidth="1"/>
    <col min="16141" max="16141" width="11.83203125" style="1" customWidth="1"/>
    <col min="16142" max="16384" width="9.33203125" style="1" customWidth="1"/>
  </cols>
  <sheetData>
    <row r="1" spans="1:15" s="123" customFormat="1" ht="19.5" customHeight="1">
      <c r="A1" s="64" t="s">
        <v>379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94" customFormat="1" ht="19.5" customHeight="1">
      <c r="A2" s="65" t="s">
        <v>195</v>
      </c>
      <c r="B2" s="87"/>
      <c r="C2" s="87"/>
      <c r="D2" s="87"/>
      <c r="E2" s="87"/>
      <c r="F2" s="87"/>
      <c r="G2" s="76" t="s">
        <v>179</v>
      </c>
      <c r="H2" s="76"/>
      <c r="I2" s="144"/>
      <c r="J2" s="113"/>
      <c r="K2" s="113"/>
      <c r="L2" s="113"/>
      <c r="M2" s="113"/>
      <c r="N2" s="113" t="s">
        <v>152</v>
      </c>
      <c r="O2" s="113"/>
    </row>
    <row r="3" spans="1:15" s="124" customFormat="1" ht="19.5" customHeight="1">
      <c r="A3" s="125" t="s">
        <v>48</v>
      </c>
      <c r="B3" s="77" t="s">
        <v>321</v>
      </c>
      <c r="C3" s="88"/>
      <c r="D3" s="77" t="s">
        <v>276</v>
      </c>
      <c r="E3" s="88"/>
      <c r="F3" s="142" t="s">
        <v>331</v>
      </c>
      <c r="G3" s="77"/>
      <c r="H3" s="142" t="s">
        <v>248</v>
      </c>
      <c r="I3" s="77"/>
      <c r="J3" s="142" t="s">
        <v>390</v>
      </c>
      <c r="K3" s="77"/>
      <c r="L3" s="142" t="s">
        <v>6</v>
      </c>
      <c r="M3" s="77"/>
      <c r="N3" s="142" t="s">
        <v>395</v>
      </c>
      <c r="O3" s="146"/>
    </row>
    <row r="4" spans="1:15" s="124" customFormat="1" ht="19.5" customHeight="1">
      <c r="A4" s="126"/>
      <c r="B4" s="96" t="s">
        <v>78</v>
      </c>
      <c r="C4" s="99" t="s">
        <v>282</v>
      </c>
      <c r="D4" s="96" t="s">
        <v>78</v>
      </c>
      <c r="E4" s="99" t="s">
        <v>282</v>
      </c>
      <c r="F4" s="96" t="s">
        <v>78</v>
      </c>
      <c r="G4" s="99" t="s">
        <v>282</v>
      </c>
      <c r="H4" s="96" t="s">
        <v>78</v>
      </c>
      <c r="I4" s="99" t="s">
        <v>282</v>
      </c>
      <c r="J4" s="96" t="s">
        <v>78</v>
      </c>
      <c r="K4" s="99" t="s">
        <v>282</v>
      </c>
      <c r="L4" s="96" t="s">
        <v>78</v>
      </c>
      <c r="M4" s="99" t="s">
        <v>282</v>
      </c>
      <c r="N4" s="96" t="s">
        <v>78</v>
      </c>
      <c r="O4" s="147" t="s">
        <v>282</v>
      </c>
    </row>
    <row r="5" spans="1:15" s="124" customFormat="1" ht="19.5" customHeight="1">
      <c r="A5" s="68" t="s">
        <v>285</v>
      </c>
      <c r="B5" s="79">
        <f t="shared" ref="B5:M5" si="0">SUM(B6:B29)</f>
        <v>23500918</v>
      </c>
      <c r="C5" s="139">
        <f t="shared" si="0"/>
        <v>95</v>
      </c>
      <c r="D5" s="79">
        <f t="shared" si="0"/>
        <v>24746438</v>
      </c>
      <c r="E5" s="139">
        <f t="shared" si="0"/>
        <v>100</v>
      </c>
      <c r="F5" s="79">
        <f t="shared" si="0"/>
        <v>33045877</v>
      </c>
      <c r="G5" s="139">
        <f t="shared" si="0"/>
        <v>100</v>
      </c>
      <c r="H5" s="79">
        <f t="shared" si="0"/>
        <v>27927051</v>
      </c>
      <c r="I5" s="139">
        <f t="shared" si="0"/>
        <v>100.00000000000001</v>
      </c>
      <c r="J5" s="79">
        <f t="shared" si="0"/>
        <v>29080225</v>
      </c>
      <c r="K5" s="139">
        <f t="shared" si="0"/>
        <v>99.999999999999986</v>
      </c>
      <c r="L5" s="79">
        <f t="shared" si="0"/>
        <v>27845579</v>
      </c>
      <c r="M5" s="139">
        <f t="shared" si="0"/>
        <v>99.999999999999986</v>
      </c>
      <c r="N5" s="79">
        <v>28223209</v>
      </c>
      <c r="O5" s="148">
        <v>99.999999999999986</v>
      </c>
    </row>
    <row r="6" spans="1:15" s="124" customFormat="1" ht="19.5" customHeight="1">
      <c r="A6" s="127" t="s">
        <v>287</v>
      </c>
      <c r="B6" s="79">
        <v>7649978</v>
      </c>
      <c r="C6" s="139">
        <f>ROUND(B6/$D$5*100,1)-0.1</f>
        <v>30.799999999999997</v>
      </c>
      <c r="D6" s="79">
        <v>8230168</v>
      </c>
      <c r="E6" s="139">
        <v>33.299999999999997</v>
      </c>
      <c r="F6" s="79">
        <v>7890195</v>
      </c>
      <c r="G6" s="139">
        <v>23.9</v>
      </c>
      <c r="H6" s="79">
        <v>7384944</v>
      </c>
      <c r="I6" s="139">
        <v>26.5</v>
      </c>
      <c r="J6" s="79">
        <v>7520724</v>
      </c>
      <c r="K6" s="139">
        <v>25.9</v>
      </c>
      <c r="L6" s="79">
        <v>7362603</v>
      </c>
      <c r="M6" s="139">
        <v>26.4</v>
      </c>
      <c r="N6" s="79">
        <v>7387100</v>
      </c>
      <c r="O6" s="148">
        <v>26.2</v>
      </c>
    </row>
    <row r="7" spans="1:15" s="124" customFormat="1" ht="19.5" customHeight="1">
      <c r="A7" s="128" t="s">
        <v>288</v>
      </c>
      <c r="B7" s="80">
        <v>168720</v>
      </c>
      <c r="C7" s="140">
        <f t="shared" ref="C7:C14" si="1">ROUND(B7/$D$5*100,1)</f>
        <v>0.7</v>
      </c>
      <c r="D7" s="80">
        <v>168905</v>
      </c>
      <c r="E7" s="140">
        <v>0.7</v>
      </c>
      <c r="F7" s="80">
        <v>171632</v>
      </c>
      <c r="G7" s="140">
        <v>0.5</v>
      </c>
      <c r="H7" s="80">
        <v>175239</v>
      </c>
      <c r="I7" s="140">
        <v>0.6</v>
      </c>
      <c r="J7" s="80">
        <v>162741</v>
      </c>
      <c r="K7" s="140">
        <v>0.6</v>
      </c>
      <c r="L7" s="80">
        <v>164410</v>
      </c>
      <c r="M7" s="140">
        <v>0.6</v>
      </c>
      <c r="N7" s="80">
        <v>165605</v>
      </c>
      <c r="O7" s="149">
        <v>0.6</v>
      </c>
    </row>
    <row r="8" spans="1:15" s="124" customFormat="1" ht="19.5" customHeight="1">
      <c r="A8" s="128" t="s">
        <v>290</v>
      </c>
      <c r="B8" s="80">
        <v>15303</v>
      </c>
      <c r="C8" s="140">
        <f t="shared" si="1"/>
        <v>0.1</v>
      </c>
      <c r="D8" s="80">
        <v>7781</v>
      </c>
      <c r="E8" s="140">
        <v>0</v>
      </c>
      <c r="F8" s="80">
        <v>7414</v>
      </c>
      <c r="G8" s="140">
        <v>0</v>
      </c>
      <c r="H8" s="80">
        <v>5910</v>
      </c>
      <c r="I8" s="140">
        <v>0</v>
      </c>
      <c r="J8" s="80">
        <v>3008</v>
      </c>
      <c r="K8" s="140">
        <v>0</v>
      </c>
      <c r="L8" s="80">
        <v>2894</v>
      </c>
      <c r="M8" s="140">
        <v>0</v>
      </c>
      <c r="N8" s="80">
        <v>3761</v>
      </c>
      <c r="O8" s="149">
        <v>0</v>
      </c>
    </row>
    <row r="9" spans="1:15" s="124" customFormat="1" ht="19.5" customHeight="1">
      <c r="A9" s="128" t="s">
        <v>293</v>
      </c>
      <c r="B9" s="80">
        <v>31560</v>
      </c>
      <c r="C9" s="140">
        <f t="shared" si="1"/>
        <v>0.1</v>
      </c>
      <c r="D9" s="80">
        <v>31994</v>
      </c>
      <c r="E9" s="140">
        <v>0.1</v>
      </c>
      <c r="F9" s="80">
        <v>37051</v>
      </c>
      <c r="G9" s="140">
        <v>0.1</v>
      </c>
      <c r="H9" s="80">
        <v>36576</v>
      </c>
      <c r="I9" s="140">
        <v>0.1</v>
      </c>
      <c r="J9" s="80">
        <v>55047</v>
      </c>
      <c r="K9" s="140">
        <v>0.2</v>
      </c>
      <c r="L9" s="80">
        <v>47470</v>
      </c>
      <c r="M9" s="140">
        <v>0.2</v>
      </c>
      <c r="N9" s="80">
        <v>52215</v>
      </c>
      <c r="O9" s="149">
        <v>0.2</v>
      </c>
    </row>
    <row r="10" spans="1:15" s="124" customFormat="1" ht="19.5" customHeight="1">
      <c r="A10" s="128" t="s">
        <v>171</v>
      </c>
      <c r="B10" s="80">
        <v>25412</v>
      </c>
      <c r="C10" s="140">
        <f t="shared" si="1"/>
        <v>0.1</v>
      </c>
      <c r="D10" s="80">
        <v>19523</v>
      </c>
      <c r="E10" s="140">
        <v>0.1</v>
      </c>
      <c r="F10" s="80">
        <v>32240</v>
      </c>
      <c r="G10" s="140">
        <v>0.1</v>
      </c>
      <c r="H10" s="80">
        <v>55448</v>
      </c>
      <c r="I10" s="140">
        <v>0.2</v>
      </c>
      <c r="J10" s="80">
        <v>36568</v>
      </c>
      <c r="K10" s="140">
        <v>0.1</v>
      </c>
      <c r="L10" s="80">
        <v>51783</v>
      </c>
      <c r="M10" s="140">
        <v>0.2</v>
      </c>
      <c r="N10" s="80">
        <v>84589</v>
      </c>
      <c r="O10" s="149">
        <v>0.3</v>
      </c>
    </row>
    <row r="11" spans="1:15" s="124" customFormat="1" ht="19.5" customHeight="1">
      <c r="A11" s="128" t="s">
        <v>295</v>
      </c>
      <c r="B11" s="80">
        <v>1099341</v>
      </c>
      <c r="C11" s="140">
        <f t="shared" si="1"/>
        <v>4.4000000000000004</v>
      </c>
      <c r="D11" s="80">
        <v>1045574</v>
      </c>
      <c r="E11" s="140">
        <v>4.2</v>
      </c>
      <c r="F11" s="80">
        <v>1280796</v>
      </c>
      <c r="G11" s="140">
        <v>3.9</v>
      </c>
      <c r="H11" s="80">
        <v>1379558</v>
      </c>
      <c r="I11" s="140">
        <v>4.9000000000000004</v>
      </c>
      <c r="J11" s="80">
        <v>1389241</v>
      </c>
      <c r="K11" s="140">
        <v>4.8</v>
      </c>
      <c r="L11" s="80">
        <v>1353714</v>
      </c>
      <c r="M11" s="140">
        <v>4.9000000000000004</v>
      </c>
      <c r="N11" s="80">
        <v>1484892</v>
      </c>
      <c r="O11" s="149">
        <v>5.3</v>
      </c>
    </row>
    <row r="12" spans="1:15" s="124" customFormat="1" ht="19.5" customHeight="1">
      <c r="A12" s="128" t="s">
        <v>296</v>
      </c>
      <c r="B12" s="80">
        <v>35753</v>
      </c>
      <c r="C12" s="140">
        <f t="shared" si="1"/>
        <v>0.1</v>
      </c>
      <c r="D12" s="80">
        <v>37354</v>
      </c>
      <c r="E12" s="140">
        <v>0.2</v>
      </c>
      <c r="F12" s="80">
        <v>35545</v>
      </c>
      <c r="G12" s="140">
        <v>0.1</v>
      </c>
      <c r="H12" s="80">
        <v>40056</v>
      </c>
      <c r="I12" s="140">
        <v>0.1</v>
      </c>
      <c r="J12" s="80">
        <v>40155</v>
      </c>
      <c r="K12" s="140">
        <v>0.1</v>
      </c>
      <c r="L12" s="80">
        <v>39570</v>
      </c>
      <c r="M12" s="140">
        <v>0.1</v>
      </c>
      <c r="N12" s="80">
        <v>37664</v>
      </c>
      <c r="O12" s="149">
        <v>0.1</v>
      </c>
    </row>
    <row r="13" spans="1:15" s="124" customFormat="1" ht="19.5" customHeight="1">
      <c r="A13" s="128" t="s">
        <v>150</v>
      </c>
      <c r="B13" s="80">
        <v>0</v>
      </c>
      <c r="C13" s="140">
        <f t="shared" si="1"/>
        <v>0</v>
      </c>
      <c r="D13" s="80">
        <v>0</v>
      </c>
      <c r="E13" s="140">
        <v>0</v>
      </c>
      <c r="F13" s="80">
        <v>0</v>
      </c>
      <c r="G13" s="140">
        <v>0</v>
      </c>
      <c r="H13" s="80">
        <v>0</v>
      </c>
      <c r="I13" s="140">
        <v>0</v>
      </c>
      <c r="J13" s="80">
        <v>0</v>
      </c>
      <c r="K13" s="140">
        <v>0</v>
      </c>
      <c r="L13" s="80">
        <v>0</v>
      </c>
      <c r="M13" s="140">
        <v>0</v>
      </c>
      <c r="N13" s="80">
        <v>0</v>
      </c>
      <c r="O13" s="149">
        <v>0</v>
      </c>
    </row>
    <row r="14" spans="1:15" s="124" customFormat="1" ht="19.5" customHeight="1">
      <c r="A14" s="128" t="s">
        <v>299</v>
      </c>
      <c r="B14" s="80">
        <v>48185</v>
      </c>
      <c r="C14" s="140">
        <f t="shared" si="1"/>
        <v>0.2</v>
      </c>
      <c r="D14" s="80">
        <v>24006</v>
      </c>
      <c r="E14" s="140">
        <v>0.1</v>
      </c>
      <c r="F14" s="80">
        <v>0</v>
      </c>
      <c r="G14" s="140">
        <v>0</v>
      </c>
      <c r="H14" s="80">
        <v>0</v>
      </c>
      <c r="I14" s="140">
        <v>0</v>
      </c>
      <c r="J14" s="80">
        <v>286</v>
      </c>
      <c r="K14" s="140">
        <v>0</v>
      </c>
      <c r="L14" s="80">
        <v>1397</v>
      </c>
      <c r="M14" s="140">
        <v>0</v>
      </c>
      <c r="N14" s="80">
        <v>0</v>
      </c>
      <c r="O14" s="149">
        <v>0</v>
      </c>
    </row>
    <row r="15" spans="1:15" s="124" customFormat="1" ht="19.5" customHeight="1">
      <c r="A15" s="129" t="s">
        <v>367</v>
      </c>
      <c r="B15" s="80">
        <v>0</v>
      </c>
      <c r="C15" s="140">
        <v>0</v>
      </c>
      <c r="D15" s="80">
        <v>6786</v>
      </c>
      <c r="E15" s="140">
        <v>0</v>
      </c>
      <c r="F15" s="80">
        <v>13675</v>
      </c>
      <c r="G15" s="140">
        <v>0</v>
      </c>
      <c r="H15" s="80">
        <v>14507</v>
      </c>
      <c r="I15" s="140">
        <v>0.1</v>
      </c>
      <c r="J15" s="80">
        <v>15681</v>
      </c>
      <c r="K15" s="140">
        <v>0.1</v>
      </c>
      <c r="L15" s="80">
        <v>17169</v>
      </c>
      <c r="M15" s="140">
        <v>0.1</v>
      </c>
      <c r="N15" s="80">
        <v>19925</v>
      </c>
      <c r="O15" s="149">
        <v>0.1</v>
      </c>
    </row>
    <row r="16" spans="1:15" s="124" customFormat="1" ht="19.5" customHeight="1">
      <c r="A16" s="128" t="s">
        <v>199</v>
      </c>
      <c r="B16" s="80">
        <v>0</v>
      </c>
      <c r="C16" s="140">
        <v>0</v>
      </c>
      <c r="D16" s="80">
        <v>0</v>
      </c>
      <c r="E16" s="140">
        <v>0</v>
      </c>
      <c r="F16" s="80">
        <v>68452</v>
      </c>
      <c r="G16" s="140">
        <v>0.2</v>
      </c>
      <c r="H16" s="80">
        <v>140737</v>
      </c>
      <c r="I16" s="140">
        <v>0.5</v>
      </c>
      <c r="J16" s="80">
        <v>150333</v>
      </c>
      <c r="K16" s="140">
        <v>0.5</v>
      </c>
      <c r="L16" s="80">
        <v>117277</v>
      </c>
      <c r="M16" s="140">
        <v>0.4</v>
      </c>
      <c r="N16" s="80">
        <v>142768</v>
      </c>
      <c r="O16" s="149">
        <v>0.5</v>
      </c>
    </row>
    <row r="17" spans="1:15" s="124" customFormat="1" ht="19.5" customHeight="1">
      <c r="A17" s="128" t="s">
        <v>103</v>
      </c>
      <c r="B17" s="80">
        <v>37651</v>
      </c>
      <c r="C17" s="140">
        <f t="shared" ref="C17:C29" si="2">ROUND(B17/$D$5*100,1)</f>
        <v>0.2</v>
      </c>
      <c r="D17" s="80">
        <v>157948</v>
      </c>
      <c r="E17" s="140">
        <v>0.6</v>
      </c>
      <c r="F17" s="80">
        <v>55175</v>
      </c>
      <c r="G17" s="140">
        <v>0.2</v>
      </c>
      <c r="H17" s="80">
        <v>126106</v>
      </c>
      <c r="I17" s="140">
        <v>0.5</v>
      </c>
      <c r="J17" s="80">
        <v>57442</v>
      </c>
      <c r="K17" s="140">
        <v>0.2</v>
      </c>
      <c r="L17" s="80">
        <v>61827</v>
      </c>
      <c r="M17" s="140">
        <v>0.2</v>
      </c>
      <c r="N17" s="80">
        <v>286473</v>
      </c>
      <c r="O17" s="149">
        <v>1</v>
      </c>
    </row>
    <row r="18" spans="1:15" s="124" customFormat="1" ht="19.5" customHeight="1">
      <c r="A18" s="128" t="s">
        <v>300</v>
      </c>
      <c r="B18" s="80">
        <v>5541285</v>
      </c>
      <c r="C18" s="140">
        <f t="shared" si="2"/>
        <v>22.4</v>
      </c>
      <c r="D18" s="80">
        <v>6109439</v>
      </c>
      <c r="E18" s="140">
        <v>24.7</v>
      </c>
      <c r="F18" s="80">
        <v>5847249</v>
      </c>
      <c r="G18" s="140">
        <v>17.7</v>
      </c>
      <c r="H18" s="80">
        <v>6927697</v>
      </c>
      <c r="I18" s="140">
        <v>24.8</v>
      </c>
      <c r="J18" s="80">
        <v>7203401</v>
      </c>
      <c r="K18" s="140">
        <v>24.8</v>
      </c>
      <c r="L18" s="80">
        <v>7326406</v>
      </c>
      <c r="M18" s="140">
        <v>26.3</v>
      </c>
      <c r="N18" s="80">
        <v>7750721</v>
      </c>
      <c r="O18" s="149">
        <v>27.5</v>
      </c>
    </row>
    <row r="19" spans="1:15" s="124" customFormat="1" ht="19.5" customHeight="1">
      <c r="A19" s="128" t="s">
        <v>303</v>
      </c>
      <c r="B19" s="80">
        <v>5875</v>
      </c>
      <c r="C19" s="140">
        <f t="shared" si="2"/>
        <v>0</v>
      </c>
      <c r="D19" s="80">
        <v>5256</v>
      </c>
      <c r="E19" s="140">
        <v>0</v>
      </c>
      <c r="F19" s="80">
        <v>5463</v>
      </c>
      <c r="G19" s="140">
        <v>0</v>
      </c>
      <c r="H19" s="80">
        <v>5766</v>
      </c>
      <c r="I19" s="140">
        <v>0</v>
      </c>
      <c r="J19" s="80">
        <v>5258</v>
      </c>
      <c r="K19" s="140">
        <v>0</v>
      </c>
      <c r="L19" s="80">
        <v>4358</v>
      </c>
      <c r="M19" s="140">
        <v>0</v>
      </c>
      <c r="N19" s="80">
        <v>4494</v>
      </c>
      <c r="O19" s="149">
        <v>0</v>
      </c>
    </row>
    <row r="20" spans="1:15" s="124" customFormat="1" ht="19.5" customHeight="1">
      <c r="A20" s="128" t="s">
        <v>305</v>
      </c>
      <c r="B20" s="80">
        <v>260266</v>
      </c>
      <c r="C20" s="140">
        <f t="shared" si="2"/>
        <v>1.1000000000000001</v>
      </c>
      <c r="D20" s="80">
        <v>200432</v>
      </c>
      <c r="E20" s="140">
        <v>0.8</v>
      </c>
      <c r="F20" s="80">
        <v>148373</v>
      </c>
      <c r="G20" s="140">
        <v>0.4</v>
      </c>
      <c r="H20" s="80">
        <v>161696</v>
      </c>
      <c r="I20" s="140">
        <v>0.6</v>
      </c>
      <c r="J20" s="80">
        <v>140742</v>
      </c>
      <c r="K20" s="140">
        <v>0.5</v>
      </c>
      <c r="L20" s="80">
        <v>160280</v>
      </c>
      <c r="M20" s="140">
        <v>0.6</v>
      </c>
      <c r="N20" s="80">
        <v>147091</v>
      </c>
      <c r="O20" s="149">
        <v>0.5</v>
      </c>
    </row>
    <row r="21" spans="1:15" s="124" customFormat="1" ht="19.5" customHeight="1">
      <c r="A21" s="128" t="s">
        <v>241</v>
      </c>
      <c r="B21" s="80">
        <f>497550+101099</f>
        <v>598649</v>
      </c>
      <c r="C21" s="140">
        <f t="shared" si="2"/>
        <v>2.4</v>
      </c>
      <c r="D21" s="80">
        <v>563368</v>
      </c>
      <c r="E21" s="140">
        <v>2.2999999999999998</v>
      </c>
      <c r="F21" s="80">
        <v>474582</v>
      </c>
      <c r="G21" s="140">
        <v>1.4</v>
      </c>
      <c r="H21" s="80">
        <v>509920</v>
      </c>
      <c r="I21" s="140">
        <v>1.8</v>
      </c>
      <c r="J21" s="80">
        <v>588827</v>
      </c>
      <c r="K21" s="140">
        <v>2</v>
      </c>
      <c r="L21" s="80">
        <v>558465</v>
      </c>
      <c r="M21" s="140">
        <v>2</v>
      </c>
      <c r="N21" s="80">
        <v>535698</v>
      </c>
      <c r="O21" s="149">
        <v>1.9</v>
      </c>
    </row>
    <row r="22" spans="1:15" s="124" customFormat="1" ht="19.5" customHeight="1">
      <c r="A22" s="128" t="s">
        <v>219</v>
      </c>
      <c r="B22" s="80">
        <v>2762421</v>
      </c>
      <c r="C22" s="140">
        <f t="shared" si="2"/>
        <v>11.2</v>
      </c>
      <c r="D22" s="80">
        <v>2868104</v>
      </c>
      <c r="E22" s="140">
        <v>11.6</v>
      </c>
      <c r="F22" s="80">
        <v>9997252</v>
      </c>
      <c r="G22" s="140">
        <v>30.3</v>
      </c>
      <c r="H22" s="80">
        <v>5277888</v>
      </c>
      <c r="I22" s="140">
        <v>18.899999999999999</v>
      </c>
      <c r="J22" s="80">
        <v>4696764</v>
      </c>
      <c r="K22" s="140">
        <v>16.2</v>
      </c>
      <c r="L22" s="80">
        <v>4279798</v>
      </c>
      <c r="M22" s="140">
        <v>15.4</v>
      </c>
      <c r="N22" s="80">
        <v>3824911</v>
      </c>
      <c r="O22" s="149">
        <v>13.6</v>
      </c>
    </row>
    <row r="23" spans="1:15" s="124" customFormat="1" ht="19.5" customHeight="1">
      <c r="A23" s="128" t="s">
        <v>28</v>
      </c>
      <c r="B23" s="80">
        <v>1375830</v>
      </c>
      <c r="C23" s="140">
        <f t="shared" si="2"/>
        <v>5.6</v>
      </c>
      <c r="D23" s="80">
        <v>1482937</v>
      </c>
      <c r="E23" s="140">
        <v>6</v>
      </c>
      <c r="F23" s="80">
        <v>1705772</v>
      </c>
      <c r="G23" s="140">
        <v>5.2</v>
      </c>
      <c r="H23" s="80">
        <v>1455713</v>
      </c>
      <c r="I23" s="140">
        <v>5.2</v>
      </c>
      <c r="J23" s="80">
        <v>1471913</v>
      </c>
      <c r="K23" s="140">
        <v>5.0999999999999996</v>
      </c>
      <c r="L23" s="80">
        <v>1551614</v>
      </c>
      <c r="M23" s="140">
        <v>5.6</v>
      </c>
      <c r="N23" s="80">
        <v>1506276</v>
      </c>
      <c r="O23" s="149">
        <v>5.3</v>
      </c>
    </row>
    <row r="24" spans="1:15" s="124" customFormat="1" ht="19.5" customHeight="1">
      <c r="A24" s="128" t="s">
        <v>251</v>
      </c>
      <c r="B24" s="80">
        <v>64090</v>
      </c>
      <c r="C24" s="140">
        <f t="shared" si="2"/>
        <v>0.3</v>
      </c>
      <c r="D24" s="80">
        <v>151313</v>
      </c>
      <c r="E24" s="140">
        <v>0.6</v>
      </c>
      <c r="F24" s="80">
        <v>39814</v>
      </c>
      <c r="G24" s="140">
        <v>0.1</v>
      </c>
      <c r="H24" s="80">
        <v>45123</v>
      </c>
      <c r="I24" s="140">
        <v>0.2</v>
      </c>
      <c r="J24" s="80">
        <v>42895</v>
      </c>
      <c r="K24" s="140">
        <v>0.1</v>
      </c>
      <c r="L24" s="80">
        <v>47371</v>
      </c>
      <c r="M24" s="140">
        <v>0.2</v>
      </c>
      <c r="N24" s="80">
        <v>47128</v>
      </c>
      <c r="O24" s="149">
        <v>0.2</v>
      </c>
    </row>
    <row r="25" spans="1:15" s="124" customFormat="1" ht="19.5" customHeight="1">
      <c r="A25" s="128" t="s">
        <v>23</v>
      </c>
      <c r="B25" s="80">
        <v>151299</v>
      </c>
      <c r="C25" s="140">
        <f t="shared" si="2"/>
        <v>0.6</v>
      </c>
      <c r="D25" s="80">
        <v>105788</v>
      </c>
      <c r="E25" s="140">
        <v>0.4</v>
      </c>
      <c r="F25" s="80">
        <v>336317</v>
      </c>
      <c r="G25" s="140">
        <v>1</v>
      </c>
      <c r="H25" s="80">
        <v>260034</v>
      </c>
      <c r="I25" s="140">
        <v>0.9</v>
      </c>
      <c r="J25" s="80">
        <v>437309</v>
      </c>
      <c r="K25" s="140">
        <v>1.5</v>
      </c>
      <c r="L25" s="80">
        <v>578596</v>
      </c>
      <c r="M25" s="140">
        <v>2.1</v>
      </c>
      <c r="N25" s="80">
        <v>499095</v>
      </c>
      <c r="O25" s="149">
        <v>1.8</v>
      </c>
    </row>
    <row r="26" spans="1:15" s="124" customFormat="1" ht="19.5" customHeight="1">
      <c r="A26" s="128" t="s">
        <v>225</v>
      </c>
      <c r="B26" s="80">
        <v>3956</v>
      </c>
      <c r="C26" s="140">
        <f t="shared" si="2"/>
        <v>0</v>
      </c>
      <c r="D26" s="80">
        <v>54032</v>
      </c>
      <c r="E26" s="140">
        <v>0.2</v>
      </c>
      <c r="F26" s="80">
        <v>311670</v>
      </c>
      <c r="G26" s="140">
        <v>0.9</v>
      </c>
      <c r="H26" s="80">
        <v>18414</v>
      </c>
      <c r="I26" s="140">
        <v>0.1</v>
      </c>
      <c r="J26" s="80">
        <v>17512</v>
      </c>
      <c r="K26" s="140">
        <v>0.1</v>
      </c>
      <c r="L26" s="80">
        <v>18470</v>
      </c>
      <c r="M26" s="140">
        <v>0.1</v>
      </c>
      <c r="N26" s="80">
        <v>48210</v>
      </c>
      <c r="O26" s="149">
        <v>0.2</v>
      </c>
    </row>
    <row r="27" spans="1:15" s="124" customFormat="1" ht="19.5" customHeight="1">
      <c r="A27" s="128" t="s">
        <v>307</v>
      </c>
      <c r="B27" s="80">
        <v>909715</v>
      </c>
      <c r="C27" s="140">
        <f t="shared" si="2"/>
        <v>3.7</v>
      </c>
      <c r="D27" s="80">
        <v>773273</v>
      </c>
      <c r="E27" s="140">
        <v>3.1</v>
      </c>
      <c r="F27" s="80">
        <v>1046351</v>
      </c>
      <c r="G27" s="140">
        <v>3.2</v>
      </c>
      <c r="H27" s="80">
        <v>1751532</v>
      </c>
      <c r="I27" s="140">
        <v>6.3</v>
      </c>
      <c r="J27" s="80">
        <v>2269236</v>
      </c>
      <c r="K27" s="140">
        <v>7.8</v>
      </c>
      <c r="L27" s="80">
        <v>2475693</v>
      </c>
      <c r="M27" s="140">
        <v>8.9</v>
      </c>
      <c r="N27" s="80">
        <v>1864730</v>
      </c>
      <c r="O27" s="149">
        <v>6.6</v>
      </c>
    </row>
    <row r="28" spans="1:15" s="124" customFormat="1" ht="19.5" customHeight="1">
      <c r="A28" s="128" t="s">
        <v>283</v>
      </c>
      <c r="B28" s="80">
        <v>1036220</v>
      </c>
      <c r="C28" s="140">
        <f t="shared" si="2"/>
        <v>4.2</v>
      </c>
      <c r="D28" s="80">
        <v>787400</v>
      </c>
      <c r="E28" s="140">
        <v>3.2</v>
      </c>
      <c r="F28" s="80">
        <v>1023818</v>
      </c>
      <c r="G28" s="140">
        <v>3.1</v>
      </c>
      <c r="H28" s="80">
        <v>621578</v>
      </c>
      <c r="I28" s="140">
        <v>2.2000000000000002</v>
      </c>
      <c r="J28" s="80">
        <v>816348</v>
      </c>
      <c r="K28" s="140">
        <v>2.8</v>
      </c>
      <c r="L28" s="80">
        <v>731546</v>
      </c>
      <c r="M28" s="140">
        <v>2.6</v>
      </c>
      <c r="N28" s="80">
        <v>893556</v>
      </c>
      <c r="O28" s="149">
        <v>3.1</v>
      </c>
    </row>
    <row r="29" spans="1:15" s="124" customFormat="1" ht="19.5" customHeight="1">
      <c r="A29" s="130" t="s">
        <v>308</v>
      </c>
      <c r="B29" s="81">
        <v>1679409</v>
      </c>
      <c r="C29" s="141">
        <f t="shared" si="2"/>
        <v>6.8</v>
      </c>
      <c r="D29" s="81">
        <v>1915057</v>
      </c>
      <c r="E29" s="141">
        <v>7.8</v>
      </c>
      <c r="F29" s="81">
        <v>2517041</v>
      </c>
      <c r="G29" s="141">
        <v>7.7</v>
      </c>
      <c r="H29" s="81">
        <v>1532609</v>
      </c>
      <c r="I29" s="141">
        <v>5.5</v>
      </c>
      <c r="J29" s="81">
        <v>1958794</v>
      </c>
      <c r="K29" s="141">
        <v>6.6</v>
      </c>
      <c r="L29" s="81">
        <v>892868</v>
      </c>
      <c r="M29" s="141">
        <v>3.1</v>
      </c>
      <c r="N29" s="81">
        <v>1436307</v>
      </c>
      <c r="O29" s="150">
        <v>5</v>
      </c>
    </row>
    <row r="30" spans="1:15" s="124" customFormat="1" ht="19.5" customHeight="1">
      <c r="A30" s="131"/>
      <c r="D30" s="112"/>
      <c r="E30" s="112"/>
      <c r="H30" s="112"/>
      <c r="I30" s="112"/>
      <c r="J30" s="112"/>
      <c r="K30" s="112"/>
      <c r="L30" s="112"/>
      <c r="M30" s="112"/>
      <c r="N30" s="112" t="s">
        <v>187</v>
      </c>
      <c r="O30" s="112"/>
    </row>
    <row r="31" spans="1:15" s="94" customFormat="1" ht="19.5" customHeight="1">
      <c r="A31" s="65" t="s">
        <v>195</v>
      </c>
      <c r="B31" s="87"/>
      <c r="C31" s="87"/>
      <c r="D31" s="87"/>
      <c r="E31" s="76"/>
      <c r="F31" s="76"/>
      <c r="G31" s="76" t="s">
        <v>16</v>
      </c>
      <c r="H31" s="76"/>
      <c r="I31" s="113"/>
      <c r="J31" s="113"/>
      <c r="K31" s="113"/>
      <c r="L31" s="113"/>
      <c r="M31" s="113"/>
      <c r="N31" s="113" t="s">
        <v>152</v>
      </c>
      <c r="O31" s="113"/>
    </row>
    <row r="32" spans="1:15" s="124" customFormat="1" ht="19.5" customHeight="1">
      <c r="A32" s="125" t="s">
        <v>310</v>
      </c>
      <c r="B32" s="77" t="s">
        <v>321</v>
      </c>
      <c r="C32" s="88"/>
      <c r="D32" s="77" t="s">
        <v>276</v>
      </c>
      <c r="E32" s="88"/>
      <c r="F32" s="142" t="s">
        <v>331</v>
      </c>
      <c r="G32" s="77"/>
      <c r="H32" s="142" t="s">
        <v>248</v>
      </c>
      <c r="I32" s="77"/>
      <c r="J32" s="142" t="s">
        <v>390</v>
      </c>
      <c r="K32" s="77"/>
      <c r="L32" s="142" t="s">
        <v>6</v>
      </c>
      <c r="M32" s="77"/>
      <c r="N32" s="142" t="s">
        <v>395</v>
      </c>
      <c r="O32" s="146"/>
    </row>
    <row r="33" spans="1:15" s="124" customFormat="1" ht="19.5" customHeight="1">
      <c r="A33" s="126"/>
      <c r="B33" s="96" t="s">
        <v>78</v>
      </c>
      <c r="C33" s="99" t="s">
        <v>282</v>
      </c>
      <c r="D33" s="96" t="s">
        <v>78</v>
      </c>
      <c r="E33" s="99" t="s">
        <v>282</v>
      </c>
      <c r="F33" s="96" t="s">
        <v>78</v>
      </c>
      <c r="G33" s="99" t="s">
        <v>282</v>
      </c>
      <c r="H33" s="96" t="s">
        <v>78</v>
      </c>
      <c r="I33" s="99" t="s">
        <v>282</v>
      </c>
      <c r="J33" s="96" t="s">
        <v>78</v>
      </c>
      <c r="K33" s="99" t="s">
        <v>282</v>
      </c>
      <c r="L33" s="96" t="s">
        <v>78</v>
      </c>
      <c r="M33" s="99" t="s">
        <v>282</v>
      </c>
      <c r="N33" s="96" t="s">
        <v>78</v>
      </c>
      <c r="O33" s="147" t="s">
        <v>282</v>
      </c>
    </row>
    <row r="34" spans="1:15" s="124" customFormat="1" ht="19.5" customHeight="1">
      <c r="A34" s="68" t="s">
        <v>57</v>
      </c>
      <c r="B34" s="134">
        <f>SUM(B35:B40,B50:B54)</f>
        <v>22727645</v>
      </c>
      <c r="C34" s="139">
        <f>SUM(C35:C40,C50:C54)</f>
        <v>95.9</v>
      </c>
      <c r="D34" s="134">
        <f t="shared" ref="D34:M34" si="3">SUM(D35:D40)+SUM(D50:D54)</f>
        <v>23700087</v>
      </c>
      <c r="E34" s="139">
        <f t="shared" si="3"/>
        <v>100</v>
      </c>
      <c r="F34" s="134">
        <f t="shared" si="3"/>
        <v>31294346</v>
      </c>
      <c r="G34" s="143">
        <f t="shared" si="3"/>
        <v>100</v>
      </c>
      <c r="H34" s="134">
        <f t="shared" si="3"/>
        <v>25657814</v>
      </c>
      <c r="I34" s="143">
        <f t="shared" si="3"/>
        <v>100</v>
      </c>
      <c r="J34" s="134">
        <f t="shared" si="3"/>
        <v>26604532</v>
      </c>
      <c r="K34" s="143">
        <f t="shared" si="3"/>
        <v>100</v>
      </c>
      <c r="L34" s="134">
        <f t="shared" si="3"/>
        <v>25980850</v>
      </c>
      <c r="M34" s="145">
        <f t="shared" si="3"/>
        <v>100</v>
      </c>
      <c r="N34" s="134">
        <v>27250368</v>
      </c>
      <c r="O34" s="151">
        <v>100.00000000000001</v>
      </c>
    </row>
    <row r="35" spans="1:15" s="124" customFormat="1" ht="19.5" customHeight="1">
      <c r="A35" s="127" t="s">
        <v>260</v>
      </c>
      <c r="B35" s="134">
        <v>4757524</v>
      </c>
      <c r="C35" s="139">
        <f>ROUND(B35/$D$34*100,1)</f>
        <v>20.100000000000001</v>
      </c>
      <c r="D35" s="134">
        <v>4778023</v>
      </c>
      <c r="E35" s="139">
        <v>20.2</v>
      </c>
      <c r="F35" s="134">
        <v>5282864</v>
      </c>
      <c r="G35" s="139">
        <v>16.899999999999999</v>
      </c>
      <c r="H35" s="134">
        <v>5271122</v>
      </c>
      <c r="I35" s="139">
        <v>20.5</v>
      </c>
      <c r="J35" s="134">
        <v>5262406</v>
      </c>
      <c r="K35" s="139">
        <v>19.8</v>
      </c>
      <c r="L35" s="134">
        <v>5170489</v>
      </c>
      <c r="M35" s="139">
        <v>19.899999999999999</v>
      </c>
      <c r="N35" s="134">
        <v>5582179</v>
      </c>
      <c r="O35" s="148">
        <v>20.5</v>
      </c>
    </row>
    <row r="36" spans="1:15" s="124" customFormat="1" ht="19.5" customHeight="1">
      <c r="A36" s="128" t="s">
        <v>151</v>
      </c>
      <c r="B36" s="135">
        <v>3066389</v>
      </c>
      <c r="C36" s="140">
        <f>ROUND(B36/$D$34*100,1)</f>
        <v>12.9</v>
      </c>
      <c r="D36" s="135">
        <v>3187131</v>
      </c>
      <c r="E36" s="140">
        <v>13.4</v>
      </c>
      <c r="F36" s="135">
        <v>3260422</v>
      </c>
      <c r="G36" s="140">
        <v>10.4</v>
      </c>
      <c r="H36" s="135">
        <v>3451514</v>
      </c>
      <c r="I36" s="140">
        <v>13.5</v>
      </c>
      <c r="J36" s="135">
        <v>4067466</v>
      </c>
      <c r="K36" s="140">
        <v>15.3</v>
      </c>
      <c r="L36" s="135">
        <v>3642457</v>
      </c>
      <c r="M36" s="140">
        <v>14</v>
      </c>
      <c r="N36" s="135">
        <v>3604787</v>
      </c>
      <c r="O36" s="149">
        <v>13.2</v>
      </c>
    </row>
    <row r="37" spans="1:15" s="124" customFormat="1" ht="19.5" customHeight="1">
      <c r="A37" s="128" t="s">
        <v>252</v>
      </c>
      <c r="B37" s="135">
        <v>332088</v>
      </c>
      <c r="C37" s="140">
        <f>ROUND(B37/$D$34*100,1)</f>
        <v>1.4</v>
      </c>
      <c r="D37" s="135">
        <v>269376</v>
      </c>
      <c r="E37" s="140">
        <v>1.1000000000000001</v>
      </c>
      <c r="F37" s="135">
        <v>302648</v>
      </c>
      <c r="G37" s="140">
        <v>1</v>
      </c>
      <c r="H37" s="135">
        <v>352365</v>
      </c>
      <c r="I37" s="140">
        <v>1.4</v>
      </c>
      <c r="J37" s="135">
        <v>356389</v>
      </c>
      <c r="K37" s="140">
        <v>1.3</v>
      </c>
      <c r="L37" s="135">
        <v>319560</v>
      </c>
      <c r="M37" s="140">
        <v>1.2</v>
      </c>
      <c r="N37" s="135">
        <v>333596</v>
      </c>
      <c r="O37" s="149">
        <v>1.2</v>
      </c>
    </row>
    <row r="38" spans="1:15" s="124" customFormat="1" ht="19.5" customHeight="1">
      <c r="A38" s="128" t="s">
        <v>309</v>
      </c>
      <c r="B38" s="135">
        <v>5253377</v>
      </c>
      <c r="C38" s="140">
        <f>ROUND(B38/$D$34*100,1)</f>
        <v>22.2</v>
      </c>
      <c r="D38" s="135">
        <v>5162349</v>
      </c>
      <c r="E38" s="140">
        <v>21.8</v>
      </c>
      <c r="F38" s="135">
        <v>4846603</v>
      </c>
      <c r="G38" s="140">
        <v>15.5</v>
      </c>
      <c r="H38" s="135">
        <v>4629935</v>
      </c>
      <c r="I38" s="140">
        <v>18.100000000000001</v>
      </c>
      <c r="J38" s="135">
        <v>5243138</v>
      </c>
      <c r="K38" s="140">
        <v>19.7</v>
      </c>
      <c r="L38" s="135">
        <v>5752802</v>
      </c>
      <c r="M38" s="140">
        <v>22.2</v>
      </c>
      <c r="N38" s="135">
        <v>5876981</v>
      </c>
      <c r="O38" s="149">
        <v>21.6</v>
      </c>
    </row>
    <row r="39" spans="1:15" s="124" customFormat="1" ht="19.5" customHeight="1">
      <c r="A39" s="128" t="s">
        <v>314</v>
      </c>
      <c r="B39" s="135">
        <v>1797745</v>
      </c>
      <c r="C39" s="140">
        <f>ROUND(B39/$D$34*100,1)</f>
        <v>7.6</v>
      </c>
      <c r="D39" s="135">
        <v>1641324</v>
      </c>
      <c r="E39" s="140">
        <v>6.9</v>
      </c>
      <c r="F39" s="135">
        <v>8225580</v>
      </c>
      <c r="G39" s="140">
        <v>26.3</v>
      </c>
      <c r="H39" s="135">
        <v>3670131</v>
      </c>
      <c r="I39" s="140">
        <v>14.3</v>
      </c>
      <c r="J39" s="135">
        <v>2401008</v>
      </c>
      <c r="K39" s="140">
        <v>9</v>
      </c>
      <c r="L39" s="135">
        <v>2287367</v>
      </c>
      <c r="M39" s="140">
        <v>8.8000000000000007</v>
      </c>
      <c r="N39" s="135">
        <v>1982623</v>
      </c>
      <c r="O39" s="149">
        <v>7.3</v>
      </c>
    </row>
    <row r="40" spans="1:15" s="124" customFormat="1" ht="19.5" customHeight="1">
      <c r="A40" s="128" t="s">
        <v>316</v>
      </c>
      <c r="B40" s="135">
        <f>SUM(B41,B44,B47)</f>
        <v>963405</v>
      </c>
      <c r="C40" s="140">
        <f>SUM(C41,C44,C47)</f>
        <v>4</v>
      </c>
      <c r="D40" s="135">
        <v>1830116</v>
      </c>
      <c r="E40" s="140">
        <v>7.8</v>
      </c>
      <c r="F40" s="135">
        <v>2525173</v>
      </c>
      <c r="G40" s="140">
        <v>8</v>
      </c>
      <c r="H40" s="135">
        <v>1431704</v>
      </c>
      <c r="I40" s="140">
        <v>5.6</v>
      </c>
      <c r="J40" s="135">
        <v>2415078</v>
      </c>
      <c r="K40" s="140">
        <v>9.1</v>
      </c>
      <c r="L40" s="135">
        <v>1684795</v>
      </c>
      <c r="M40" s="140">
        <v>6.5</v>
      </c>
      <c r="N40" s="135">
        <v>2057257</v>
      </c>
      <c r="O40" s="149">
        <v>7.5</v>
      </c>
    </row>
    <row r="41" spans="1:15" s="124" customFormat="1" ht="19.5" customHeight="1">
      <c r="A41" s="128" t="s">
        <v>240</v>
      </c>
      <c r="B41" s="135">
        <f>SUM(B42:B43)</f>
        <v>907384</v>
      </c>
      <c r="C41" s="140">
        <f>SUM(C42:C43)</f>
        <v>3.8</v>
      </c>
      <c r="D41" s="135">
        <v>1766477</v>
      </c>
      <c r="E41" s="140">
        <v>7.5</v>
      </c>
      <c r="F41" s="135">
        <v>2516075</v>
      </c>
      <c r="G41" s="140">
        <v>8</v>
      </c>
      <c r="H41" s="135">
        <v>1431704</v>
      </c>
      <c r="I41" s="140">
        <v>5.6</v>
      </c>
      <c r="J41" s="135">
        <v>2408712</v>
      </c>
      <c r="K41" s="140">
        <v>9.1</v>
      </c>
      <c r="L41" s="135">
        <v>1682390</v>
      </c>
      <c r="M41" s="140">
        <v>6.5</v>
      </c>
      <c r="N41" s="135">
        <v>2053506</v>
      </c>
      <c r="O41" s="149">
        <v>7.5</v>
      </c>
    </row>
    <row r="42" spans="1:15" s="124" customFormat="1" ht="19.5" customHeight="1">
      <c r="A42" s="132" t="s">
        <v>294</v>
      </c>
      <c r="B42" s="135">
        <v>213078</v>
      </c>
      <c r="C42" s="140">
        <f>ROUND(B42/$D$34*100,1)</f>
        <v>0.9</v>
      </c>
      <c r="D42" s="135">
        <v>407888</v>
      </c>
      <c r="E42" s="140">
        <v>1.7</v>
      </c>
      <c r="F42" s="135">
        <v>443422</v>
      </c>
      <c r="G42" s="140">
        <v>1.4</v>
      </c>
      <c r="H42" s="135">
        <v>334014</v>
      </c>
      <c r="I42" s="140">
        <v>1.8</v>
      </c>
      <c r="J42" s="135">
        <v>857200</v>
      </c>
      <c r="K42" s="140">
        <v>3.7</v>
      </c>
      <c r="L42" s="135">
        <v>390445</v>
      </c>
      <c r="M42" s="140">
        <v>2</v>
      </c>
      <c r="N42" s="135">
        <v>277875</v>
      </c>
      <c r="O42" s="149">
        <v>1</v>
      </c>
    </row>
    <row r="43" spans="1:15" s="124" customFormat="1" ht="19.5" customHeight="1">
      <c r="A43" s="132" t="s">
        <v>318</v>
      </c>
      <c r="B43" s="135">
        <v>694306</v>
      </c>
      <c r="C43" s="140">
        <f>ROUND(B43/$D$34*100,1)</f>
        <v>2.9</v>
      </c>
      <c r="D43" s="135">
        <v>1358589</v>
      </c>
      <c r="E43" s="140">
        <v>5.8</v>
      </c>
      <c r="F43" s="135">
        <v>2072653</v>
      </c>
      <c r="G43" s="140">
        <v>6.6</v>
      </c>
      <c r="H43" s="135">
        <v>1097690</v>
      </c>
      <c r="I43" s="140">
        <v>3.8</v>
      </c>
      <c r="J43" s="135">
        <v>1425679</v>
      </c>
      <c r="K43" s="140">
        <v>5.4</v>
      </c>
      <c r="L43" s="135">
        <v>1291945</v>
      </c>
      <c r="M43" s="140">
        <v>4.5</v>
      </c>
      <c r="N43" s="135">
        <v>1775631</v>
      </c>
      <c r="O43" s="149">
        <v>6.5</v>
      </c>
    </row>
    <row r="44" spans="1:15" s="124" customFormat="1" ht="19.5" customHeight="1">
      <c r="A44" s="128" t="s">
        <v>286</v>
      </c>
      <c r="B44" s="136">
        <f>SUM(B45:B46)</f>
        <v>56021</v>
      </c>
      <c r="C44" s="140">
        <f>SUM(C45:C46)</f>
        <v>0.2</v>
      </c>
      <c r="D44" s="136">
        <v>63639</v>
      </c>
      <c r="E44" s="140">
        <v>0.3</v>
      </c>
      <c r="F44" s="136">
        <v>9098</v>
      </c>
      <c r="G44" s="140">
        <v>0</v>
      </c>
      <c r="H44" s="136">
        <v>0</v>
      </c>
      <c r="I44" s="140">
        <v>0</v>
      </c>
      <c r="J44" s="136">
        <v>6366</v>
      </c>
      <c r="K44" s="140">
        <v>0</v>
      </c>
      <c r="L44" s="136">
        <v>2405</v>
      </c>
      <c r="M44" s="140">
        <v>0</v>
      </c>
      <c r="N44" s="136">
        <v>3751</v>
      </c>
      <c r="O44" s="149">
        <v>0</v>
      </c>
    </row>
    <row r="45" spans="1:15" s="124" customFormat="1" ht="19.5" customHeight="1">
      <c r="A45" s="132" t="s">
        <v>294</v>
      </c>
      <c r="B45" s="136">
        <v>28503</v>
      </c>
      <c r="C45" s="140">
        <f>ROUND(B45/$D$34*100,1)</f>
        <v>0.1</v>
      </c>
      <c r="D45" s="136">
        <v>26113</v>
      </c>
      <c r="E45" s="140">
        <v>0.1</v>
      </c>
      <c r="F45" s="136">
        <v>3570</v>
      </c>
      <c r="G45" s="140">
        <v>0</v>
      </c>
      <c r="H45" s="136">
        <v>0</v>
      </c>
      <c r="I45" s="140">
        <v>0</v>
      </c>
      <c r="J45" s="136">
        <v>0</v>
      </c>
      <c r="K45" s="140">
        <v>0</v>
      </c>
      <c r="L45" s="136">
        <v>0</v>
      </c>
      <c r="M45" s="140">
        <v>0</v>
      </c>
      <c r="N45" s="136">
        <v>0</v>
      </c>
      <c r="O45" s="149">
        <v>0</v>
      </c>
    </row>
    <row r="46" spans="1:15" s="124" customFormat="1" ht="19.5" customHeight="1">
      <c r="A46" s="132" t="s">
        <v>318</v>
      </c>
      <c r="B46" s="136">
        <v>27518</v>
      </c>
      <c r="C46" s="140">
        <f>ROUND(B46/$D$34*100,1)</f>
        <v>0.1</v>
      </c>
      <c r="D46" s="136">
        <v>37526</v>
      </c>
      <c r="E46" s="140">
        <v>0.2</v>
      </c>
      <c r="F46" s="136">
        <v>5528</v>
      </c>
      <c r="G46" s="140">
        <v>0</v>
      </c>
      <c r="H46" s="136">
        <v>0</v>
      </c>
      <c r="I46" s="140">
        <v>0</v>
      </c>
      <c r="J46" s="136">
        <v>6366</v>
      </c>
      <c r="K46" s="140">
        <v>0</v>
      </c>
      <c r="L46" s="136">
        <v>2405</v>
      </c>
      <c r="M46" s="140">
        <v>0</v>
      </c>
      <c r="N46" s="136">
        <v>3751</v>
      </c>
      <c r="O46" s="149">
        <v>0</v>
      </c>
    </row>
    <row r="47" spans="1:15" s="124" customFormat="1" ht="19.5" customHeight="1">
      <c r="A47" s="128" t="s">
        <v>320</v>
      </c>
      <c r="B47" s="137">
        <f>SUM(B48:B49)</f>
        <v>0</v>
      </c>
      <c r="C47" s="140">
        <f>SUM(C48:C49)</f>
        <v>0</v>
      </c>
      <c r="D47" s="137">
        <v>0</v>
      </c>
      <c r="E47" s="140">
        <v>0</v>
      </c>
      <c r="F47" s="137">
        <v>0</v>
      </c>
      <c r="G47" s="140">
        <v>0</v>
      </c>
      <c r="H47" s="137">
        <v>0</v>
      </c>
      <c r="I47" s="140">
        <v>0</v>
      </c>
      <c r="J47" s="137">
        <v>0</v>
      </c>
      <c r="K47" s="140">
        <v>0</v>
      </c>
      <c r="L47" s="137">
        <v>0</v>
      </c>
      <c r="M47" s="140">
        <v>0</v>
      </c>
      <c r="N47" s="137">
        <v>0</v>
      </c>
      <c r="O47" s="149">
        <v>0</v>
      </c>
    </row>
    <row r="48" spans="1:15" s="124" customFormat="1" ht="19.5" customHeight="1">
      <c r="A48" s="132" t="s">
        <v>294</v>
      </c>
      <c r="B48" s="137">
        <v>0</v>
      </c>
      <c r="C48" s="140">
        <f t="shared" ref="C48:C53" si="4">ROUND(B48/$D$34*100,1)</f>
        <v>0</v>
      </c>
      <c r="D48" s="137">
        <v>0</v>
      </c>
      <c r="E48" s="140">
        <v>0</v>
      </c>
      <c r="F48" s="137">
        <v>0</v>
      </c>
      <c r="G48" s="140">
        <v>0</v>
      </c>
      <c r="H48" s="137">
        <v>0</v>
      </c>
      <c r="I48" s="140">
        <v>0</v>
      </c>
      <c r="J48" s="137">
        <v>0</v>
      </c>
      <c r="K48" s="140">
        <v>0</v>
      </c>
      <c r="L48" s="137">
        <v>0</v>
      </c>
      <c r="M48" s="140">
        <v>0</v>
      </c>
      <c r="N48" s="137">
        <v>0</v>
      </c>
      <c r="O48" s="149">
        <v>0</v>
      </c>
    </row>
    <row r="49" spans="1:15" s="124" customFormat="1" ht="19.5" customHeight="1">
      <c r="A49" s="132" t="s">
        <v>318</v>
      </c>
      <c r="B49" s="137">
        <v>0</v>
      </c>
      <c r="C49" s="140">
        <f t="shared" si="4"/>
        <v>0</v>
      </c>
      <c r="D49" s="137">
        <v>0</v>
      </c>
      <c r="E49" s="140">
        <v>0</v>
      </c>
      <c r="F49" s="137">
        <v>0</v>
      </c>
      <c r="G49" s="140">
        <v>0</v>
      </c>
      <c r="H49" s="137">
        <v>0</v>
      </c>
      <c r="I49" s="140">
        <v>0</v>
      </c>
      <c r="J49" s="137">
        <v>0</v>
      </c>
      <c r="K49" s="140">
        <v>0</v>
      </c>
      <c r="L49" s="137">
        <v>0</v>
      </c>
      <c r="M49" s="140">
        <v>0</v>
      </c>
      <c r="N49" s="137">
        <v>0</v>
      </c>
      <c r="O49" s="149">
        <v>0</v>
      </c>
    </row>
    <row r="50" spans="1:15" s="124" customFormat="1" ht="19.5" customHeight="1">
      <c r="A50" s="128" t="s">
        <v>213</v>
      </c>
      <c r="B50" s="135">
        <v>2428844</v>
      </c>
      <c r="C50" s="140">
        <f t="shared" si="4"/>
        <v>10.199999999999999</v>
      </c>
      <c r="D50" s="135">
        <v>2321303</v>
      </c>
      <c r="E50" s="140">
        <v>9.8000000000000007</v>
      </c>
      <c r="F50" s="135">
        <v>2280295</v>
      </c>
      <c r="G50" s="140">
        <v>7.3</v>
      </c>
      <c r="H50" s="135">
        <v>2226738</v>
      </c>
      <c r="I50" s="140">
        <v>8.6999999999999993</v>
      </c>
      <c r="J50" s="135">
        <v>2278282</v>
      </c>
      <c r="K50" s="140">
        <v>8.6</v>
      </c>
      <c r="L50" s="135">
        <v>2298364</v>
      </c>
      <c r="M50" s="140">
        <v>8.9</v>
      </c>
      <c r="N50" s="135">
        <v>2283115</v>
      </c>
      <c r="O50" s="149">
        <v>8.4</v>
      </c>
    </row>
    <row r="51" spans="1:15" s="124" customFormat="1" ht="19.5" customHeight="1">
      <c r="A51" s="128" t="s">
        <v>154</v>
      </c>
      <c r="B51" s="135">
        <v>980297</v>
      </c>
      <c r="C51" s="140">
        <f t="shared" si="4"/>
        <v>4.0999999999999996</v>
      </c>
      <c r="D51" s="135">
        <v>885485</v>
      </c>
      <c r="E51" s="140">
        <v>3.7</v>
      </c>
      <c r="F51" s="135">
        <v>1104975</v>
      </c>
      <c r="G51" s="140">
        <v>3.5</v>
      </c>
      <c r="H51" s="135">
        <v>1113055</v>
      </c>
      <c r="I51" s="140">
        <v>4.3</v>
      </c>
      <c r="J51" s="135">
        <v>1508189</v>
      </c>
      <c r="K51" s="140">
        <v>5.7</v>
      </c>
      <c r="L51" s="135">
        <v>1723964</v>
      </c>
      <c r="M51" s="140">
        <v>6.6</v>
      </c>
      <c r="N51" s="135">
        <v>2364779</v>
      </c>
      <c r="O51" s="149">
        <v>8.6999999999999993</v>
      </c>
    </row>
    <row r="52" spans="1:15" s="124" customFormat="1" ht="19.5" customHeight="1">
      <c r="A52" s="128" t="s">
        <v>123</v>
      </c>
      <c r="B52" s="135">
        <v>176243</v>
      </c>
      <c r="C52" s="140">
        <f t="shared" si="4"/>
        <v>0.7</v>
      </c>
      <c r="D52" s="135">
        <v>444235</v>
      </c>
      <c r="E52" s="140">
        <v>1.9</v>
      </c>
      <c r="F52" s="135">
        <v>251095</v>
      </c>
      <c r="G52" s="140">
        <v>0.8</v>
      </c>
      <c r="H52" s="135">
        <v>537437</v>
      </c>
      <c r="I52" s="140">
        <v>2.1</v>
      </c>
      <c r="J52" s="135">
        <v>71269</v>
      </c>
      <c r="K52" s="140">
        <v>0.3</v>
      </c>
      <c r="L52" s="135">
        <v>48153</v>
      </c>
      <c r="M52" s="140">
        <v>0.2</v>
      </c>
      <c r="N52" s="135">
        <v>56563</v>
      </c>
      <c r="O52" s="149">
        <v>0.2</v>
      </c>
    </row>
    <row r="53" spans="1:15" s="124" customFormat="1" ht="19.5" customHeight="1">
      <c r="A53" s="128" t="s">
        <v>326</v>
      </c>
      <c r="B53" s="135">
        <v>392150</v>
      </c>
      <c r="C53" s="140">
        <f t="shared" si="4"/>
        <v>1.7</v>
      </c>
      <c r="D53" s="135">
        <v>393100</v>
      </c>
      <c r="E53" s="140">
        <v>1.6</v>
      </c>
      <c r="F53" s="135">
        <v>391150</v>
      </c>
      <c r="G53" s="140">
        <v>1.3</v>
      </c>
      <c r="H53" s="135">
        <v>89720</v>
      </c>
      <c r="I53" s="140">
        <v>0.3</v>
      </c>
      <c r="J53" s="135">
        <v>93120</v>
      </c>
      <c r="K53" s="140">
        <v>0.3</v>
      </c>
      <c r="L53" s="135">
        <v>90400</v>
      </c>
      <c r="M53" s="140">
        <v>0.3</v>
      </c>
      <c r="N53" s="135">
        <v>86920</v>
      </c>
      <c r="O53" s="149">
        <v>0.3</v>
      </c>
    </row>
    <row r="54" spans="1:15" s="124" customFormat="1" ht="19.5" customHeight="1">
      <c r="A54" s="130" t="s">
        <v>327</v>
      </c>
      <c r="B54" s="138">
        <v>2579583</v>
      </c>
      <c r="C54" s="141">
        <f>ROUND(B54/$D$34*100,1)+0.1</f>
        <v>11</v>
      </c>
      <c r="D54" s="138">
        <v>2787645</v>
      </c>
      <c r="E54" s="141">
        <v>11.8</v>
      </c>
      <c r="F54" s="138">
        <v>2823541</v>
      </c>
      <c r="G54" s="141">
        <v>9</v>
      </c>
      <c r="H54" s="138">
        <v>2884093</v>
      </c>
      <c r="I54" s="141">
        <v>11.2</v>
      </c>
      <c r="J54" s="138">
        <v>2908187</v>
      </c>
      <c r="K54" s="141">
        <v>10.9</v>
      </c>
      <c r="L54" s="138">
        <v>2962499</v>
      </c>
      <c r="M54" s="141">
        <v>11.4</v>
      </c>
      <c r="N54" s="138">
        <v>3021568</v>
      </c>
      <c r="O54" s="150">
        <v>11.1</v>
      </c>
    </row>
    <row r="55" spans="1:15" s="94" customFormat="1" ht="19.5" customHeight="1">
      <c r="A55" s="133"/>
      <c r="B55" s="82"/>
      <c r="C55" s="93"/>
      <c r="D55" s="112"/>
      <c r="E55" s="112"/>
      <c r="F55" s="82"/>
      <c r="G55" s="93"/>
      <c r="H55" s="112"/>
      <c r="I55" s="112"/>
      <c r="J55" s="112"/>
      <c r="K55" s="112"/>
      <c r="L55" s="112"/>
      <c r="M55" s="112"/>
      <c r="N55" s="112" t="s">
        <v>187</v>
      </c>
      <c r="O55" s="112"/>
    </row>
    <row r="56" spans="1:15" s="124" customFormat="1"/>
  </sheetData>
  <protectedRanges>
    <protectedRange sqref="A3:A52 H28 F28 H53 J2 J28 J53 A2:H2 A53:F53 L2 A1:O1 L28 L53" name="範囲1"/>
    <protectedRange sqref="B30:G31 F29:G29 B3:E5 B28:E29 D6:E27 B32:E32 D33:E52 H29:O31 F3:O4" name="範囲1_4"/>
    <protectedRange sqref="B6:C27 F5:O27" name="範囲1_1_2"/>
    <protectedRange sqref="B33:C52 F32:O52" name="範囲1_2_2"/>
  </protectedRanges>
  <mergeCells count="36">
    <mergeCell ref="A1:O1"/>
    <mergeCell ref="G2:H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D30:E30"/>
    <mergeCell ref="H30:I30"/>
    <mergeCell ref="J30:K30"/>
    <mergeCell ref="L30:M30"/>
    <mergeCell ref="N30:O30"/>
    <mergeCell ref="E31:F31"/>
    <mergeCell ref="G31:H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D55:E55"/>
    <mergeCell ref="H55:I55"/>
    <mergeCell ref="J55:K55"/>
    <mergeCell ref="L55:M55"/>
    <mergeCell ref="N55:O55"/>
    <mergeCell ref="A3:A4"/>
    <mergeCell ref="A32:A33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0" fitToWidth="1" fitToHeight="1" orientation="portrait" usePrinterDefaults="1" r:id="rId1"/>
  <headerFooter alignWithMargins="0">
    <oddFooter xml:space="preserve">&amp;C&amp;"HGｺﾞｼｯｸM,ﾒﾃﾞｨｳﾑ"&amp;11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3"/>
  <sheetViews>
    <sheetView zoomScaleSheetLayoutView="100" workbookViewId="0">
      <selection activeCell="B3" sqref="B3:O3"/>
    </sheetView>
  </sheetViews>
  <sheetFormatPr defaultRowHeight="12"/>
  <cols>
    <col min="1" max="1" width="30.83203125" style="1" customWidth="1"/>
    <col min="2" max="15" width="15.83203125" style="1" customWidth="1"/>
    <col min="16" max="250" width="9.33203125" style="1" customWidth="1"/>
    <col min="251" max="251" width="21.5" style="1" customWidth="1"/>
    <col min="252" max="260" width="18" style="1" customWidth="1"/>
    <col min="261" max="506" width="9.33203125" style="1" customWidth="1"/>
    <col min="507" max="507" width="21.5" style="1" customWidth="1"/>
    <col min="508" max="516" width="18" style="1" customWidth="1"/>
    <col min="517" max="762" width="9.33203125" style="1" customWidth="1"/>
    <col min="763" max="763" width="21.5" style="1" customWidth="1"/>
    <col min="764" max="772" width="18" style="1" customWidth="1"/>
    <col min="773" max="1018" width="9.33203125" style="1" customWidth="1"/>
    <col min="1019" max="1019" width="21.5" style="1" customWidth="1"/>
    <col min="1020" max="1028" width="18" style="1" customWidth="1"/>
    <col min="1029" max="1274" width="9.33203125" style="1" customWidth="1"/>
    <col min="1275" max="1275" width="21.5" style="1" customWidth="1"/>
    <col min="1276" max="1284" width="18" style="1" customWidth="1"/>
    <col min="1285" max="1530" width="9.33203125" style="1" customWidth="1"/>
    <col min="1531" max="1531" width="21.5" style="1" customWidth="1"/>
    <col min="1532" max="1540" width="18" style="1" customWidth="1"/>
    <col min="1541" max="1786" width="9.33203125" style="1" customWidth="1"/>
    <col min="1787" max="1787" width="21.5" style="1" customWidth="1"/>
    <col min="1788" max="1796" width="18" style="1" customWidth="1"/>
    <col min="1797" max="2042" width="9.33203125" style="1" customWidth="1"/>
    <col min="2043" max="2043" width="21.5" style="1" customWidth="1"/>
    <col min="2044" max="2052" width="18" style="1" customWidth="1"/>
    <col min="2053" max="2298" width="9.33203125" style="1" customWidth="1"/>
    <col min="2299" max="2299" width="21.5" style="1" customWidth="1"/>
    <col min="2300" max="2308" width="18" style="1" customWidth="1"/>
    <col min="2309" max="2554" width="9.33203125" style="1" customWidth="1"/>
    <col min="2555" max="2555" width="21.5" style="1" customWidth="1"/>
    <col min="2556" max="2564" width="18" style="1" customWidth="1"/>
    <col min="2565" max="2810" width="9.33203125" style="1" customWidth="1"/>
    <col min="2811" max="2811" width="21.5" style="1" customWidth="1"/>
    <col min="2812" max="2820" width="18" style="1" customWidth="1"/>
    <col min="2821" max="3066" width="9.33203125" style="1" customWidth="1"/>
    <col min="3067" max="3067" width="21.5" style="1" customWidth="1"/>
    <col min="3068" max="3076" width="18" style="1" customWidth="1"/>
    <col min="3077" max="3322" width="9.33203125" style="1" customWidth="1"/>
    <col min="3323" max="3323" width="21.5" style="1" customWidth="1"/>
    <col min="3324" max="3332" width="18" style="1" customWidth="1"/>
    <col min="3333" max="3578" width="9.33203125" style="1" customWidth="1"/>
    <col min="3579" max="3579" width="21.5" style="1" customWidth="1"/>
    <col min="3580" max="3588" width="18" style="1" customWidth="1"/>
    <col min="3589" max="3834" width="9.33203125" style="1" customWidth="1"/>
    <col min="3835" max="3835" width="21.5" style="1" customWidth="1"/>
    <col min="3836" max="3844" width="18" style="1" customWidth="1"/>
    <col min="3845" max="4090" width="9.33203125" style="1" customWidth="1"/>
    <col min="4091" max="4091" width="21.5" style="1" customWidth="1"/>
    <col min="4092" max="4100" width="18" style="1" customWidth="1"/>
    <col min="4101" max="4346" width="9.33203125" style="1" customWidth="1"/>
    <col min="4347" max="4347" width="21.5" style="1" customWidth="1"/>
    <col min="4348" max="4356" width="18" style="1" customWidth="1"/>
    <col min="4357" max="4602" width="9.33203125" style="1" customWidth="1"/>
    <col min="4603" max="4603" width="21.5" style="1" customWidth="1"/>
    <col min="4604" max="4612" width="18" style="1" customWidth="1"/>
    <col min="4613" max="4858" width="9.33203125" style="1" customWidth="1"/>
    <col min="4859" max="4859" width="21.5" style="1" customWidth="1"/>
    <col min="4860" max="4868" width="18" style="1" customWidth="1"/>
    <col min="4869" max="5114" width="9.33203125" style="1" customWidth="1"/>
    <col min="5115" max="5115" width="21.5" style="1" customWidth="1"/>
    <col min="5116" max="5124" width="18" style="1" customWidth="1"/>
    <col min="5125" max="5370" width="9.33203125" style="1" customWidth="1"/>
    <col min="5371" max="5371" width="21.5" style="1" customWidth="1"/>
    <col min="5372" max="5380" width="18" style="1" customWidth="1"/>
    <col min="5381" max="5626" width="9.33203125" style="1" customWidth="1"/>
    <col min="5627" max="5627" width="21.5" style="1" customWidth="1"/>
    <col min="5628" max="5636" width="18" style="1" customWidth="1"/>
    <col min="5637" max="5882" width="9.33203125" style="1" customWidth="1"/>
    <col min="5883" max="5883" width="21.5" style="1" customWidth="1"/>
    <col min="5884" max="5892" width="18" style="1" customWidth="1"/>
    <col min="5893" max="6138" width="9.33203125" style="1" customWidth="1"/>
    <col min="6139" max="6139" width="21.5" style="1" customWidth="1"/>
    <col min="6140" max="6148" width="18" style="1" customWidth="1"/>
    <col min="6149" max="6394" width="9.33203125" style="1" customWidth="1"/>
    <col min="6395" max="6395" width="21.5" style="1" customWidth="1"/>
    <col min="6396" max="6404" width="18" style="1" customWidth="1"/>
    <col min="6405" max="6650" width="9.33203125" style="1" customWidth="1"/>
    <col min="6651" max="6651" width="21.5" style="1" customWidth="1"/>
    <col min="6652" max="6660" width="18" style="1" customWidth="1"/>
    <col min="6661" max="6906" width="9.33203125" style="1" customWidth="1"/>
    <col min="6907" max="6907" width="21.5" style="1" customWidth="1"/>
    <col min="6908" max="6916" width="18" style="1" customWidth="1"/>
    <col min="6917" max="7162" width="9.33203125" style="1" customWidth="1"/>
    <col min="7163" max="7163" width="21.5" style="1" customWidth="1"/>
    <col min="7164" max="7172" width="18" style="1" customWidth="1"/>
    <col min="7173" max="7418" width="9.33203125" style="1" customWidth="1"/>
    <col min="7419" max="7419" width="21.5" style="1" customWidth="1"/>
    <col min="7420" max="7428" width="18" style="1" customWidth="1"/>
    <col min="7429" max="7674" width="9.33203125" style="1" customWidth="1"/>
    <col min="7675" max="7675" width="21.5" style="1" customWidth="1"/>
    <col min="7676" max="7684" width="18" style="1" customWidth="1"/>
    <col min="7685" max="7930" width="9.33203125" style="1" customWidth="1"/>
    <col min="7931" max="7931" width="21.5" style="1" customWidth="1"/>
    <col min="7932" max="7940" width="18" style="1" customWidth="1"/>
    <col min="7941" max="8186" width="9.33203125" style="1" customWidth="1"/>
    <col min="8187" max="8187" width="21.5" style="1" customWidth="1"/>
    <col min="8188" max="8196" width="18" style="1" customWidth="1"/>
    <col min="8197" max="8442" width="9.33203125" style="1" customWidth="1"/>
    <col min="8443" max="8443" width="21.5" style="1" customWidth="1"/>
    <col min="8444" max="8452" width="18" style="1" customWidth="1"/>
    <col min="8453" max="8698" width="9.33203125" style="1" customWidth="1"/>
    <col min="8699" max="8699" width="21.5" style="1" customWidth="1"/>
    <col min="8700" max="8708" width="18" style="1" customWidth="1"/>
    <col min="8709" max="8954" width="9.33203125" style="1" customWidth="1"/>
    <col min="8955" max="8955" width="21.5" style="1" customWidth="1"/>
    <col min="8956" max="8964" width="18" style="1" customWidth="1"/>
    <col min="8965" max="9210" width="9.33203125" style="1" customWidth="1"/>
    <col min="9211" max="9211" width="21.5" style="1" customWidth="1"/>
    <col min="9212" max="9220" width="18" style="1" customWidth="1"/>
    <col min="9221" max="9466" width="9.33203125" style="1" customWidth="1"/>
    <col min="9467" max="9467" width="21.5" style="1" customWidth="1"/>
    <col min="9468" max="9476" width="18" style="1" customWidth="1"/>
    <col min="9477" max="9722" width="9.33203125" style="1" customWidth="1"/>
    <col min="9723" max="9723" width="21.5" style="1" customWidth="1"/>
    <col min="9724" max="9732" width="18" style="1" customWidth="1"/>
    <col min="9733" max="9978" width="9.33203125" style="1" customWidth="1"/>
    <col min="9979" max="9979" width="21.5" style="1" customWidth="1"/>
    <col min="9980" max="9988" width="18" style="1" customWidth="1"/>
    <col min="9989" max="10234" width="9.33203125" style="1" customWidth="1"/>
    <col min="10235" max="10235" width="21.5" style="1" customWidth="1"/>
    <col min="10236" max="10244" width="18" style="1" customWidth="1"/>
    <col min="10245" max="10490" width="9.33203125" style="1" customWidth="1"/>
    <col min="10491" max="10491" width="21.5" style="1" customWidth="1"/>
    <col min="10492" max="10500" width="18" style="1" customWidth="1"/>
    <col min="10501" max="10746" width="9.33203125" style="1" customWidth="1"/>
    <col min="10747" max="10747" width="21.5" style="1" customWidth="1"/>
    <col min="10748" max="10756" width="18" style="1" customWidth="1"/>
    <col min="10757" max="11002" width="9.33203125" style="1" customWidth="1"/>
    <col min="11003" max="11003" width="21.5" style="1" customWidth="1"/>
    <col min="11004" max="11012" width="18" style="1" customWidth="1"/>
    <col min="11013" max="11258" width="9.33203125" style="1" customWidth="1"/>
    <col min="11259" max="11259" width="21.5" style="1" customWidth="1"/>
    <col min="11260" max="11268" width="18" style="1" customWidth="1"/>
    <col min="11269" max="11514" width="9.33203125" style="1" customWidth="1"/>
    <col min="11515" max="11515" width="21.5" style="1" customWidth="1"/>
    <col min="11516" max="11524" width="18" style="1" customWidth="1"/>
    <col min="11525" max="11770" width="9.33203125" style="1" customWidth="1"/>
    <col min="11771" max="11771" width="21.5" style="1" customWidth="1"/>
    <col min="11772" max="11780" width="18" style="1" customWidth="1"/>
    <col min="11781" max="12026" width="9.33203125" style="1" customWidth="1"/>
    <col min="12027" max="12027" width="21.5" style="1" customWidth="1"/>
    <col min="12028" max="12036" width="18" style="1" customWidth="1"/>
    <col min="12037" max="12282" width="9.33203125" style="1" customWidth="1"/>
    <col min="12283" max="12283" width="21.5" style="1" customWidth="1"/>
    <col min="12284" max="12292" width="18" style="1" customWidth="1"/>
    <col min="12293" max="12538" width="9.33203125" style="1" customWidth="1"/>
    <col min="12539" max="12539" width="21.5" style="1" customWidth="1"/>
    <col min="12540" max="12548" width="18" style="1" customWidth="1"/>
    <col min="12549" max="12794" width="9.33203125" style="1" customWidth="1"/>
    <col min="12795" max="12795" width="21.5" style="1" customWidth="1"/>
    <col min="12796" max="12804" width="18" style="1" customWidth="1"/>
    <col min="12805" max="13050" width="9.33203125" style="1" customWidth="1"/>
    <col min="13051" max="13051" width="21.5" style="1" customWidth="1"/>
    <col min="13052" max="13060" width="18" style="1" customWidth="1"/>
    <col min="13061" max="13306" width="9.33203125" style="1" customWidth="1"/>
    <col min="13307" max="13307" width="21.5" style="1" customWidth="1"/>
    <col min="13308" max="13316" width="18" style="1" customWidth="1"/>
    <col min="13317" max="13562" width="9.33203125" style="1" customWidth="1"/>
    <col min="13563" max="13563" width="21.5" style="1" customWidth="1"/>
    <col min="13564" max="13572" width="18" style="1" customWidth="1"/>
    <col min="13573" max="13818" width="9.33203125" style="1" customWidth="1"/>
    <col min="13819" max="13819" width="21.5" style="1" customWidth="1"/>
    <col min="13820" max="13828" width="18" style="1" customWidth="1"/>
    <col min="13829" max="14074" width="9.33203125" style="1" customWidth="1"/>
    <col min="14075" max="14075" width="21.5" style="1" customWidth="1"/>
    <col min="14076" max="14084" width="18" style="1" customWidth="1"/>
    <col min="14085" max="14330" width="9.33203125" style="1" customWidth="1"/>
    <col min="14331" max="14331" width="21.5" style="1" customWidth="1"/>
    <col min="14332" max="14340" width="18" style="1" customWidth="1"/>
    <col min="14341" max="14586" width="9.33203125" style="1" customWidth="1"/>
    <col min="14587" max="14587" width="21.5" style="1" customWidth="1"/>
    <col min="14588" max="14596" width="18" style="1" customWidth="1"/>
    <col min="14597" max="14842" width="9.33203125" style="1" customWidth="1"/>
    <col min="14843" max="14843" width="21.5" style="1" customWidth="1"/>
    <col min="14844" max="14852" width="18" style="1" customWidth="1"/>
    <col min="14853" max="15098" width="9.33203125" style="1" customWidth="1"/>
    <col min="15099" max="15099" width="21.5" style="1" customWidth="1"/>
    <col min="15100" max="15108" width="18" style="1" customWidth="1"/>
    <col min="15109" max="15354" width="9.33203125" style="1" customWidth="1"/>
    <col min="15355" max="15355" width="21.5" style="1" customWidth="1"/>
    <col min="15356" max="15364" width="18" style="1" customWidth="1"/>
    <col min="15365" max="15610" width="9.33203125" style="1" customWidth="1"/>
    <col min="15611" max="15611" width="21.5" style="1" customWidth="1"/>
    <col min="15612" max="15620" width="18" style="1" customWidth="1"/>
    <col min="15621" max="15866" width="9.33203125" style="1" customWidth="1"/>
    <col min="15867" max="15867" width="21.5" style="1" customWidth="1"/>
    <col min="15868" max="15876" width="18" style="1" customWidth="1"/>
    <col min="15877" max="16122" width="9.33203125" style="1" customWidth="1"/>
    <col min="16123" max="16123" width="21.5" style="1" customWidth="1"/>
    <col min="16124" max="16132" width="18" style="1" customWidth="1"/>
    <col min="16133" max="16384" width="9.33203125" style="1" customWidth="1"/>
  </cols>
  <sheetData>
    <row r="1" spans="1:15" s="2" customFormat="1" ht="24.95" customHeight="1">
      <c r="A1" s="64" t="s">
        <v>235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3" customFormat="1" ht="24.95" customHeight="1">
      <c r="A2" s="65" t="s">
        <v>175</v>
      </c>
      <c r="B2" s="94"/>
      <c r="C2" s="94"/>
      <c r="D2" s="94"/>
      <c r="E2" s="94"/>
      <c r="F2" s="94"/>
      <c r="G2" s="94"/>
      <c r="H2" s="113"/>
      <c r="I2" s="113"/>
      <c r="J2" s="113"/>
      <c r="K2" s="113"/>
      <c r="L2" s="113"/>
      <c r="M2" s="113"/>
      <c r="N2" s="113" t="s">
        <v>152</v>
      </c>
      <c r="O2" s="113"/>
    </row>
    <row r="3" spans="1:15" ht="24.95" customHeight="1">
      <c r="A3" s="66" t="s">
        <v>48</v>
      </c>
      <c r="B3" s="77" t="s">
        <v>321</v>
      </c>
      <c r="C3" s="88"/>
      <c r="D3" s="77" t="s">
        <v>365</v>
      </c>
      <c r="E3" s="88"/>
      <c r="F3" s="77" t="s">
        <v>331</v>
      </c>
      <c r="G3" s="107"/>
      <c r="H3" s="77" t="s">
        <v>248</v>
      </c>
      <c r="I3" s="107"/>
      <c r="J3" s="77" t="s">
        <v>390</v>
      </c>
      <c r="K3" s="107"/>
      <c r="L3" s="77" t="s">
        <v>6</v>
      </c>
      <c r="M3" s="107"/>
      <c r="N3" s="77" t="s">
        <v>395</v>
      </c>
      <c r="O3" s="114"/>
    </row>
    <row r="4" spans="1:15" ht="24.95" customHeight="1">
      <c r="A4" s="152"/>
      <c r="B4" s="89" t="s">
        <v>271</v>
      </c>
      <c r="C4" s="161"/>
      <c r="D4" s="167" t="s">
        <v>271</v>
      </c>
      <c r="E4" s="168"/>
      <c r="F4" s="78" t="s">
        <v>271</v>
      </c>
      <c r="G4" s="89"/>
      <c r="H4" s="78" t="s">
        <v>271</v>
      </c>
      <c r="I4" s="89"/>
      <c r="J4" s="78" t="s">
        <v>271</v>
      </c>
      <c r="K4" s="89"/>
      <c r="L4" s="78" t="s">
        <v>271</v>
      </c>
      <c r="M4" s="89"/>
      <c r="N4" s="78" t="s">
        <v>271</v>
      </c>
      <c r="O4" s="115"/>
    </row>
    <row r="5" spans="1:15" ht="24.95" customHeight="1">
      <c r="A5" s="153"/>
      <c r="B5" s="96" t="s">
        <v>273</v>
      </c>
      <c r="C5" s="99" t="s">
        <v>275</v>
      </c>
      <c r="D5" s="96" t="s">
        <v>273</v>
      </c>
      <c r="E5" s="99" t="s">
        <v>275</v>
      </c>
      <c r="F5" s="96" t="s">
        <v>273</v>
      </c>
      <c r="G5" s="99" t="s">
        <v>275</v>
      </c>
      <c r="H5" s="96" t="s">
        <v>273</v>
      </c>
      <c r="I5" s="99" t="s">
        <v>275</v>
      </c>
      <c r="J5" s="96" t="s">
        <v>273</v>
      </c>
      <c r="K5" s="99" t="s">
        <v>275</v>
      </c>
      <c r="L5" s="96" t="s">
        <v>273</v>
      </c>
      <c r="M5" s="99" t="s">
        <v>275</v>
      </c>
      <c r="N5" s="96" t="s">
        <v>273</v>
      </c>
      <c r="O5" s="147" t="s">
        <v>275</v>
      </c>
    </row>
    <row r="6" spans="1:15" ht="24.95" customHeight="1">
      <c r="A6" s="154" t="s">
        <v>277</v>
      </c>
      <c r="B6" s="158">
        <v>8186423</v>
      </c>
      <c r="C6" s="162">
        <v>7370026</v>
      </c>
      <c r="D6" s="158">
        <v>8114745</v>
      </c>
      <c r="E6" s="162">
        <v>7716144</v>
      </c>
      <c r="F6" s="158">
        <v>7525222</v>
      </c>
      <c r="G6" s="162">
        <v>7032857</v>
      </c>
      <c r="H6" s="158">
        <v>7834747</v>
      </c>
      <c r="I6" s="162">
        <v>7334761</v>
      </c>
      <c r="J6" s="158">
        <v>7536581</v>
      </c>
      <c r="K6" s="162">
        <v>7119872</v>
      </c>
      <c r="L6" s="158">
        <v>6988023</v>
      </c>
      <c r="M6" s="162">
        <v>6835607</v>
      </c>
      <c r="N6" s="158">
        <v>6354260</v>
      </c>
      <c r="O6" s="176">
        <v>6326034</v>
      </c>
    </row>
    <row r="7" spans="1:15" ht="24.95" customHeight="1">
      <c r="A7" s="155" t="s">
        <v>278</v>
      </c>
      <c r="B7" s="159">
        <v>18666682</v>
      </c>
      <c r="C7" s="163">
        <v>18149740</v>
      </c>
      <c r="D7" s="159">
        <v>14359761</v>
      </c>
      <c r="E7" s="163">
        <v>13933359</v>
      </c>
      <c r="F7" s="159">
        <v>22161370</v>
      </c>
      <c r="G7" s="163">
        <v>21919349</v>
      </c>
      <c r="H7" s="160">
        <v>24708532</v>
      </c>
      <c r="I7" s="164">
        <v>24415256</v>
      </c>
      <c r="J7" s="159">
        <v>31761468</v>
      </c>
      <c r="K7" s="163">
        <v>30729194</v>
      </c>
      <c r="L7" s="159">
        <v>29053937</v>
      </c>
      <c r="M7" s="163">
        <v>28779479</v>
      </c>
      <c r="N7" s="159">
        <v>33948957</v>
      </c>
      <c r="O7" s="177">
        <v>33698887</v>
      </c>
    </row>
    <row r="8" spans="1:15" s="3" customFormat="1" ht="24.95" customHeight="1">
      <c r="A8" s="155" t="s">
        <v>224</v>
      </c>
      <c r="B8" s="159">
        <v>47848</v>
      </c>
      <c r="C8" s="163">
        <v>47055</v>
      </c>
      <c r="D8" s="159">
        <v>44010</v>
      </c>
      <c r="E8" s="163">
        <v>43153</v>
      </c>
      <c r="F8" s="159">
        <v>54708</v>
      </c>
      <c r="G8" s="163">
        <v>53855</v>
      </c>
      <c r="H8" s="160">
        <v>50013</v>
      </c>
      <c r="I8" s="164">
        <v>49171</v>
      </c>
      <c r="J8" s="159">
        <v>55071</v>
      </c>
      <c r="K8" s="163">
        <v>54271</v>
      </c>
      <c r="L8" s="159">
        <v>55495</v>
      </c>
      <c r="M8" s="163">
        <v>54677</v>
      </c>
      <c r="N8" s="159">
        <v>59586</v>
      </c>
      <c r="O8" s="177">
        <v>58719</v>
      </c>
    </row>
    <row r="9" spans="1:15" ht="24.95" customHeight="1">
      <c r="A9" s="155" t="s">
        <v>227</v>
      </c>
      <c r="B9" s="159">
        <v>165231</v>
      </c>
      <c r="C9" s="163">
        <v>21916</v>
      </c>
      <c r="D9" s="159">
        <v>180427</v>
      </c>
      <c r="E9" s="163">
        <v>1443</v>
      </c>
      <c r="F9" s="159">
        <v>178984</v>
      </c>
      <c r="G9" s="163">
        <v>178984</v>
      </c>
      <c r="H9" s="160" t="s">
        <v>81</v>
      </c>
      <c r="I9" s="164" t="s">
        <v>81</v>
      </c>
      <c r="J9" s="159" t="s">
        <v>81</v>
      </c>
      <c r="K9" s="163" t="s">
        <v>81</v>
      </c>
      <c r="L9" s="159" t="s">
        <v>81</v>
      </c>
      <c r="M9" s="163" t="s">
        <v>81</v>
      </c>
      <c r="N9" s="159" t="s">
        <v>81</v>
      </c>
      <c r="O9" s="177" t="s">
        <v>81</v>
      </c>
    </row>
    <row r="10" spans="1:15" ht="24.95" customHeight="1">
      <c r="A10" s="156" t="s">
        <v>374</v>
      </c>
      <c r="B10" s="160" t="s">
        <v>81</v>
      </c>
      <c r="C10" s="164" t="s">
        <v>81</v>
      </c>
      <c r="D10" s="160" t="s">
        <v>81</v>
      </c>
      <c r="E10" s="164" t="s">
        <v>81</v>
      </c>
      <c r="F10" s="160" t="s">
        <v>81</v>
      </c>
      <c r="G10" s="164" t="s">
        <v>81</v>
      </c>
      <c r="H10" s="160">
        <v>211542</v>
      </c>
      <c r="I10" s="164">
        <v>211542</v>
      </c>
      <c r="J10" s="172">
        <v>383347</v>
      </c>
      <c r="K10" s="173">
        <v>383347</v>
      </c>
      <c r="L10" s="174">
        <v>2642766</v>
      </c>
      <c r="M10" s="175">
        <v>2642766</v>
      </c>
      <c r="N10" s="174">
        <v>4598229</v>
      </c>
      <c r="O10" s="178">
        <v>4598229</v>
      </c>
    </row>
    <row r="11" spans="1:15" ht="24.95" customHeight="1">
      <c r="A11" s="155" t="s">
        <v>207</v>
      </c>
      <c r="B11" s="85">
        <v>6954014</v>
      </c>
      <c r="C11" s="165">
        <v>6811670</v>
      </c>
      <c r="D11" s="85">
        <v>7139975</v>
      </c>
      <c r="E11" s="165">
        <v>6963873</v>
      </c>
      <c r="F11" s="85">
        <v>7236213</v>
      </c>
      <c r="G11" s="165">
        <v>7517626</v>
      </c>
      <c r="H11" s="169">
        <v>7409326</v>
      </c>
      <c r="I11" s="171">
        <v>7302733</v>
      </c>
      <c r="J11" s="85">
        <v>7472599</v>
      </c>
      <c r="K11" s="165">
        <v>7248643</v>
      </c>
      <c r="L11" s="85">
        <v>7649419</v>
      </c>
      <c r="M11" s="165">
        <v>7495391</v>
      </c>
      <c r="N11" s="85">
        <v>7720299</v>
      </c>
      <c r="O11" s="179">
        <v>7683976</v>
      </c>
    </row>
    <row r="12" spans="1:15" ht="24.95" customHeight="1">
      <c r="A12" s="157" t="s">
        <v>220</v>
      </c>
      <c r="B12" s="86">
        <v>1023334</v>
      </c>
      <c r="C12" s="166">
        <v>997323</v>
      </c>
      <c r="D12" s="86">
        <v>1040686</v>
      </c>
      <c r="E12" s="166">
        <v>1017060</v>
      </c>
      <c r="F12" s="86">
        <v>1086427</v>
      </c>
      <c r="G12" s="166">
        <v>1061601</v>
      </c>
      <c r="H12" s="86">
        <v>1091769</v>
      </c>
      <c r="I12" s="166">
        <v>1066778</v>
      </c>
      <c r="J12" s="86">
        <v>1157005</v>
      </c>
      <c r="K12" s="166">
        <v>1127955</v>
      </c>
      <c r="L12" s="86">
        <v>1192257</v>
      </c>
      <c r="M12" s="166">
        <v>1163829</v>
      </c>
      <c r="N12" s="86">
        <v>1335040</v>
      </c>
      <c r="O12" s="180">
        <v>1301714</v>
      </c>
    </row>
    <row r="13" spans="1:15" s="94" customFormat="1" ht="24.95" customHeight="1">
      <c r="A13" s="65"/>
      <c r="H13" s="170"/>
      <c r="I13" s="170"/>
      <c r="J13" s="170"/>
      <c r="K13" s="170"/>
      <c r="L13" s="170"/>
      <c r="M13" s="170"/>
      <c r="N13" s="170" t="s">
        <v>187</v>
      </c>
      <c r="O13" s="170"/>
    </row>
    <row r="14" spans="1:15" ht="15" customHeight="1"/>
    <row r="15" spans="1:15" ht="15" customHeight="1"/>
    <row r="16" spans="1:15" ht="15" customHeight="1"/>
    <row r="17" ht="15" customHeight="1"/>
    <row r="18" ht="15" customHeight="1"/>
    <row r="19" ht="15" customHeight="1"/>
  </sheetData>
  <protectedRanges>
    <protectedRange sqref="F2:G2 B1:E2 A11:A12 A1:A9 F1:O1" name="範囲1"/>
    <protectedRange sqref="H2 J2 L2" name="範囲1_3"/>
    <protectedRange sqref="B3:O5" name="範囲1_1"/>
    <protectedRange sqref="B6:G9 B11:G12 J6:O9 J11:O12" name="範囲1_2_1"/>
    <protectedRange sqref="A10" name="範囲1_2"/>
    <protectedRange sqref="B10:G10" name="範囲1_2_1_1"/>
    <protectedRange sqref="H6:I12" name="範囲1_2_1_1_1"/>
  </protectedRanges>
  <mergeCells count="24">
    <mergeCell ref="A1:O1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H13:I13"/>
    <mergeCell ref="J13:K13"/>
    <mergeCell ref="L13:M13"/>
    <mergeCell ref="N13:O13"/>
    <mergeCell ref="A3:A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5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4"/>
  <sheetViews>
    <sheetView zoomScaleSheetLayoutView="100" workbookViewId="0">
      <selection activeCell="B7" sqref="B7"/>
    </sheetView>
  </sheetViews>
  <sheetFormatPr defaultRowHeight="12"/>
  <cols>
    <col min="1" max="1" width="15.83203125" style="1" customWidth="1"/>
    <col min="2" max="4" width="25.83203125" style="1" customWidth="1"/>
    <col min="5" max="8" width="16.6640625" style="1" customWidth="1"/>
    <col min="9" max="16384" width="9.33203125" style="1" customWidth="1"/>
  </cols>
  <sheetData>
    <row r="1" spans="1:5" s="2" customFormat="1" ht="24.95" customHeight="1">
      <c r="A1" s="5" t="s">
        <v>323</v>
      </c>
      <c r="B1" s="5"/>
      <c r="C1" s="5"/>
      <c r="D1" s="5"/>
      <c r="E1" s="207"/>
    </row>
    <row r="2" spans="1:5" s="3" customFormat="1" ht="24.95" customHeight="1">
      <c r="A2" s="65" t="s">
        <v>175</v>
      </c>
      <c r="B2" s="94"/>
      <c r="C2" s="94"/>
      <c r="D2" s="113" t="s">
        <v>152</v>
      </c>
      <c r="E2" s="208"/>
    </row>
    <row r="3" spans="1:5" ht="24.95" customHeight="1">
      <c r="A3" s="125" t="s">
        <v>71</v>
      </c>
      <c r="B3" s="77" t="s">
        <v>269</v>
      </c>
      <c r="C3" s="77" t="s">
        <v>270</v>
      </c>
      <c r="D3" s="146" t="s">
        <v>47</v>
      </c>
      <c r="E3" s="209"/>
    </row>
    <row r="4" spans="1:5" ht="24.95" customHeight="1">
      <c r="A4" s="181" t="s">
        <v>122</v>
      </c>
      <c r="B4" s="189">
        <v>6836726</v>
      </c>
      <c r="C4" s="80">
        <v>11363210</v>
      </c>
      <c r="D4" s="200">
        <v>0.56899999999999995</v>
      </c>
      <c r="E4" s="209"/>
    </row>
    <row r="5" spans="1:5" ht="24.95" customHeight="1">
      <c r="A5" s="181">
        <v>19</v>
      </c>
      <c r="B5" s="189">
        <v>7182284</v>
      </c>
      <c r="C5" s="80">
        <v>11296273</v>
      </c>
      <c r="D5" s="200">
        <v>0.6</v>
      </c>
      <c r="E5" s="209"/>
    </row>
    <row r="6" spans="1:5" ht="24.95" customHeight="1">
      <c r="A6" s="181">
        <v>20</v>
      </c>
      <c r="B6" s="189">
        <v>7989322</v>
      </c>
      <c r="C6" s="80">
        <v>11379423</v>
      </c>
      <c r="D6" s="200">
        <v>0.64700000000000002</v>
      </c>
      <c r="E6" s="209"/>
    </row>
    <row r="7" spans="1:5" ht="24.95" customHeight="1">
      <c r="A7" s="181">
        <v>21</v>
      </c>
      <c r="B7" s="189">
        <v>7209366</v>
      </c>
      <c r="C7" s="80">
        <v>11453004</v>
      </c>
      <c r="D7" s="200">
        <v>0.65600000000000003</v>
      </c>
      <c r="E7" s="209"/>
    </row>
    <row r="8" spans="1:5" ht="24.95" customHeight="1">
      <c r="A8" s="181">
        <v>22</v>
      </c>
      <c r="B8" s="189">
        <v>6642335</v>
      </c>
      <c r="C8" s="80">
        <v>11267275</v>
      </c>
      <c r="D8" s="200">
        <v>0.64</v>
      </c>
      <c r="E8" s="209"/>
    </row>
    <row r="9" spans="1:5" ht="24.95" customHeight="1">
      <c r="A9" s="181">
        <v>23</v>
      </c>
      <c r="B9" s="189">
        <v>6988461</v>
      </c>
      <c r="C9" s="80">
        <v>11267702</v>
      </c>
      <c r="D9" s="200">
        <v>0.61299999999999999</v>
      </c>
      <c r="E9" s="209"/>
    </row>
    <row r="10" spans="1:5" ht="24.95" customHeight="1">
      <c r="A10" s="181">
        <v>24</v>
      </c>
      <c r="B10" s="189">
        <v>6653972</v>
      </c>
      <c r="C10" s="80">
        <v>11354334</v>
      </c>
      <c r="D10" s="200">
        <v>0.59899999999999998</v>
      </c>
      <c r="E10" s="209"/>
    </row>
    <row r="11" spans="1:5" ht="24.95" customHeight="1">
      <c r="A11" s="182">
        <v>25</v>
      </c>
      <c r="B11" s="190">
        <v>6341835</v>
      </c>
      <c r="C11" s="195">
        <v>11214580</v>
      </c>
      <c r="D11" s="201">
        <v>0.59</v>
      </c>
      <c r="E11" s="209"/>
    </row>
    <row r="12" spans="1:5" ht="24.95" customHeight="1">
      <c r="A12" s="132">
        <v>26</v>
      </c>
      <c r="B12" s="80">
        <v>6536994</v>
      </c>
      <c r="C12" s="80">
        <v>11340782</v>
      </c>
      <c r="D12" s="202">
        <v>0.57599999999999996</v>
      </c>
      <c r="E12" s="209"/>
    </row>
    <row r="13" spans="1:5" ht="24.95" customHeight="1">
      <c r="A13" s="182">
        <v>27</v>
      </c>
      <c r="B13" s="190">
        <v>6703245</v>
      </c>
      <c r="C13" s="195">
        <v>11727007</v>
      </c>
      <c r="D13" s="201">
        <v>0.57099999999999995</v>
      </c>
      <c r="E13" s="209"/>
    </row>
    <row r="14" spans="1:5" ht="24.95" customHeight="1">
      <c r="A14" s="132">
        <v>28</v>
      </c>
      <c r="B14" s="80">
        <v>6896904</v>
      </c>
      <c r="C14" s="80">
        <v>11769540</v>
      </c>
      <c r="D14" s="202">
        <v>0.57799999999999996</v>
      </c>
      <c r="E14" s="209"/>
    </row>
    <row r="15" spans="1:5" ht="24.95" customHeight="1">
      <c r="A15" s="132">
        <v>29</v>
      </c>
      <c r="B15" s="80">
        <v>6806464</v>
      </c>
      <c r="C15" s="80">
        <v>11847335</v>
      </c>
      <c r="D15" s="202">
        <v>0.57799999999999996</v>
      </c>
      <c r="E15" s="209"/>
    </row>
    <row r="16" spans="1:5" ht="24.95" customHeight="1">
      <c r="A16" s="132">
        <v>30</v>
      </c>
      <c r="B16" s="80">
        <v>7076220</v>
      </c>
      <c r="C16" s="80">
        <v>11949754</v>
      </c>
      <c r="D16" s="202">
        <v>0.58399999999999996</v>
      </c>
      <c r="E16" s="209"/>
    </row>
    <row r="17" spans="1:5" ht="24.95" customHeight="1">
      <c r="A17" s="132" t="s">
        <v>365</v>
      </c>
      <c r="B17" s="80">
        <v>6735305</v>
      </c>
      <c r="C17" s="80">
        <v>12137218</v>
      </c>
      <c r="D17" s="202">
        <v>0.57399999999999995</v>
      </c>
      <c r="E17" s="209"/>
    </row>
    <row r="18" spans="1:5" ht="24.95" customHeight="1">
      <c r="A18" s="183">
        <v>2</v>
      </c>
      <c r="B18" s="191">
        <v>7488644</v>
      </c>
      <c r="C18" s="196">
        <v>12672435</v>
      </c>
      <c r="D18" s="203">
        <v>0.57899999999999996</v>
      </c>
      <c r="E18" s="209"/>
    </row>
    <row r="19" spans="1:5" ht="24.95" customHeight="1">
      <c r="A19" s="184">
        <v>3</v>
      </c>
      <c r="B19" s="192">
        <v>6930924</v>
      </c>
      <c r="C19" s="197">
        <v>13087280</v>
      </c>
      <c r="D19" s="204">
        <v>0.55900000000000005</v>
      </c>
      <c r="E19" s="209"/>
    </row>
    <row r="20" spans="1:5" ht="24.95" customHeight="1">
      <c r="A20" s="182">
        <v>4</v>
      </c>
      <c r="B20" s="190">
        <v>6882704</v>
      </c>
      <c r="C20" s="195">
        <v>13285681</v>
      </c>
      <c r="D20" s="201">
        <v>0.54600000000000004</v>
      </c>
      <c r="E20" s="209"/>
    </row>
    <row r="21" spans="1:5" ht="24.95" customHeight="1">
      <c r="A21" s="185">
        <v>5</v>
      </c>
      <c r="B21" s="193">
        <v>7054975</v>
      </c>
      <c r="C21" s="198">
        <v>13524689</v>
      </c>
      <c r="D21" s="205">
        <v>0.52300000000000002</v>
      </c>
      <c r="E21" s="209"/>
    </row>
    <row r="22" spans="1:5" s="3" customFormat="1" ht="24.95" customHeight="1">
      <c r="A22" s="186">
        <v>6</v>
      </c>
      <c r="B22" s="194">
        <v>6941044</v>
      </c>
      <c r="C22" s="199">
        <v>13837808</v>
      </c>
      <c r="D22" s="206">
        <v>0.51400000000000001</v>
      </c>
      <c r="E22" s="208"/>
    </row>
    <row r="23" spans="1:5" ht="15" customHeight="1">
      <c r="A23" s="187"/>
      <c r="B23" s="3"/>
      <c r="C23" s="3"/>
      <c r="D23" s="112" t="s">
        <v>187</v>
      </c>
    </row>
    <row r="24" spans="1:5" ht="15" customHeight="1">
      <c r="A24" s="188"/>
    </row>
    <row r="25" spans="1:5" ht="15" customHeight="1"/>
    <row r="26" spans="1:5" ht="15" customHeight="1"/>
    <row r="27" spans="1:5" ht="15" customHeight="1"/>
    <row r="28" spans="1:5" ht="15" customHeight="1"/>
    <row r="29" spans="1:5" ht="15" customHeight="1"/>
  </sheetData>
  <protectedRanges>
    <protectedRange sqref="B1:D1 B2:C2 B3:D11 A1:A15 A22:C22" name="範囲1_1"/>
    <protectedRange sqref="B13:D15" name="範囲1_2"/>
    <protectedRange sqref="B12:D12" name="範囲1_1_1_1"/>
    <protectedRange sqref="D2" name="範囲1_3"/>
    <protectedRange sqref="A16:A21" name="範囲1_1_1"/>
    <protectedRange sqref="B18:D21" name="範囲1_2_1"/>
    <protectedRange sqref="B16:D17" name="範囲1_1_1_1_1"/>
  </protectedRanges>
  <mergeCells count="1">
    <mergeCell ref="A1:D1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5"/>
  <sheetViews>
    <sheetView zoomScale="120" zoomScaleNormal="120" zoomScaleSheetLayoutView="100" workbookViewId="0">
      <selection activeCell="M20" sqref="M20"/>
    </sheetView>
  </sheetViews>
  <sheetFormatPr defaultRowHeight="12"/>
  <cols>
    <col min="1" max="7" width="15.83203125" style="1" customWidth="1"/>
    <col min="8" max="8" width="15.83203125" style="210" customWidth="1"/>
    <col min="9" max="9" width="9.33203125" style="1" customWidth="1"/>
    <col min="10" max="14" width="16.5" style="1" customWidth="1"/>
    <col min="15" max="16384" width="9.33203125" style="1" customWidth="1"/>
  </cols>
  <sheetData>
    <row r="1" spans="1:14" s="2" customFormat="1" ht="24.95" customHeight="1">
      <c r="A1" s="5" t="s">
        <v>297</v>
      </c>
      <c r="B1" s="5"/>
      <c r="C1" s="5"/>
      <c r="D1" s="5"/>
      <c r="E1" s="5"/>
      <c r="F1" s="5"/>
      <c r="G1" s="5"/>
      <c r="H1" s="5"/>
    </row>
    <row r="2" spans="1:14" s="3" customFormat="1" ht="24.95" customHeight="1">
      <c r="A2" s="65" t="s">
        <v>221</v>
      </c>
      <c r="B2" s="94"/>
      <c r="C2" s="94"/>
      <c r="D2" s="94"/>
      <c r="E2" s="94"/>
      <c r="F2" s="94"/>
      <c r="G2" s="113" t="s">
        <v>360</v>
      </c>
      <c r="H2" s="113"/>
    </row>
    <row r="3" spans="1:14" ht="24.95" customHeight="1">
      <c r="A3" s="66" t="s">
        <v>71</v>
      </c>
      <c r="B3" s="211" t="s">
        <v>166</v>
      </c>
      <c r="C3" s="211"/>
      <c r="D3" s="211"/>
      <c r="E3" s="211" t="s">
        <v>264</v>
      </c>
      <c r="F3" s="211"/>
      <c r="G3" s="211"/>
      <c r="H3" s="229" t="s">
        <v>265</v>
      </c>
    </row>
    <row r="4" spans="1:14" ht="24.95" customHeight="1">
      <c r="A4" s="67"/>
      <c r="B4" s="78" t="s">
        <v>157</v>
      </c>
      <c r="C4" s="78" t="s">
        <v>98</v>
      </c>
      <c r="D4" s="78" t="s">
        <v>268</v>
      </c>
      <c r="E4" s="78" t="s">
        <v>95</v>
      </c>
      <c r="F4" s="78" t="s">
        <v>98</v>
      </c>
      <c r="G4" s="78" t="s">
        <v>268</v>
      </c>
      <c r="H4" s="230"/>
    </row>
    <row r="5" spans="1:14" ht="24.95" customHeight="1">
      <c r="A5" s="181" t="s">
        <v>122</v>
      </c>
      <c r="B5" s="212">
        <v>10920103.68</v>
      </c>
      <c r="C5" s="85">
        <v>5493869.24</v>
      </c>
      <c r="D5" s="85">
        <v>5426234.44</v>
      </c>
      <c r="E5" s="85">
        <v>276049.39</v>
      </c>
      <c r="F5" s="85">
        <v>257056.58</v>
      </c>
      <c r="G5" s="222">
        <v>18992.810000000001</v>
      </c>
      <c r="H5" s="231">
        <v>267617</v>
      </c>
    </row>
    <row r="6" spans="1:14" ht="24.95" customHeight="1">
      <c r="A6" s="181">
        <v>19</v>
      </c>
      <c r="B6" s="212">
        <v>10940660.16</v>
      </c>
      <c r="C6" s="85">
        <v>5516382.65</v>
      </c>
      <c r="D6" s="85">
        <v>5424277.51</v>
      </c>
      <c r="E6" s="85">
        <v>278219.86</v>
      </c>
      <c r="F6" s="85">
        <v>259227.05</v>
      </c>
      <c r="G6" s="222">
        <v>18992.810000000001</v>
      </c>
      <c r="H6" s="231">
        <v>267617</v>
      </c>
    </row>
    <row r="7" spans="1:14" ht="24.95" customHeight="1">
      <c r="A7" s="181">
        <v>20</v>
      </c>
      <c r="B7" s="212">
        <v>10967140.83</v>
      </c>
      <c r="C7" s="85">
        <v>5550887.66</v>
      </c>
      <c r="D7" s="85">
        <v>5416253.17</v>
      </c>
      <c r="E7" s="85">
        <v>275757.92000000004</v>
      </c>
      <c r="F7" s="85">
        <v>257731.42</v>
      </c>
      <c r="G7" s="222">
        <v>18026.5</v>
      </c>
      <c r="H7" s="231">
        <v>267617</v>
      </c>
    </row>
    <row r="8" spans="1:14" ht="24.95" customHeight="1">
      <c r="A8" s="181">
        <v>21</v>
      </c>
      <c r="B8" s="212">
        <v>10945687.41</v>
      </c>
      <c r="C8" s="85">
        <v>5545547.47</v>
      </c>
      <c r="D8" s="85">
        <v>5400139.94</v>
      </c>
      <c r="E8" s="85">
        <v>276187.71999999997</v>
      </c>
      <c r="F8" s="85">
        <v>256095.36</v>
      </c>
      <c r="G8" s="222">
        <v>20092.36</v>
      </c>
      <c r="H8" s="231">
        <v>267617</v>
      </c>
    </row>
    <row r="9" spans="1:14" ht="24.95" customHeight="1">
      <c r="A9" s="181">
        <v>22</v>
      </c>
      <c r="B9" s="212">
        <v>10939685.7</v>
      </c>
      <c r="C9" s="85">
        <v>5547335.01</v>
      </c>
      <c r="D9" s="85">
        <v>5392350.69</v>
      </c>
      <c r="E9" s="85">
        <v>274919.90000000002</v>
      </c>
      <c r="F9" s="85">
        <v>256893.4</v>
      </c>
      <c r="G9" s="222">
        <v>18026.5</v>
      </c>
      <c r="H9" s="231">
        <v>267617</v>
      </c>
    </row>
    <row r="10" spans="1:14" ht="24.95" customHeight="1">
      <c r="A10" s="181">
        <v>23</v>
      </c>
      <c r="B10" s="212">
        <v>10877850.25</v>
      </c>
      <c r="C10" s="85">
        <v>5486354.63</v>
      </c>
      <c r="D10" s="85">
        <v>5391495.62</v>
      </c>
      <c r="E10" s="85">
        <v>275153.87</v>
      </c>
      <c r="F10" s="85">
        <v>257127.37</v>
      </c>
      <c r="G10" s="222">
        <v>18026.5</v>
      </c>
      <c r="H10" s="231">
        <v>262617</v>
      </c>
    </row>
    <row r="11" spans="1:14" ht="24.95" customHeight="1">
      <c r="A11" s="181">
        <v>24</v>
      </c>
      <c r="B11" s="212">
        <v>10876161.32</v>
      </c>
      <c r="C11" s="85">
        <v>5485606.9</v>
      </c>
      <c r="D11" s="85">
        <v>5390554.42</v>
      </c>
      <c r="E11" s="85">
        <v>272619.27</v>
      </c>
      <c r="F11" s="85">
        <v>254592.77</v>
      </c>
      <c r="G11" s="222">
        <v>18026.5</v>
      </c>
      <c r="H11" s="231">
        <v>262617</v>
      </c>
    </row>
    <row r="12" spans="1:14" ht="24.95" customHeight="1">
      <c r="A12" s="182">
        <v>25</v>
      </c>
      <c r="B12" s="85">
        <v>10875218.87</v>
      </c>
      <c r="C12" s="85">
        <v>5487492.03</v>
      </c>
      <c r="D12" s="85">
        <v>5387726.84</v>
      </c>
      <c r="E12" s="219">
        <v>276328.68</v>
      </c>
      <c r="F12" s="85">
        <v>258302.18</v>
      </c>
      <c r="G12" s="223">
        <v>18026.5</v>
      </c>
      <c r="H12" s="231">
        <v>262617</v>
      </c>
    </row>
    <row r="13" spans="1:14" ht="24.95" customHeight="1">
      <c r="A13" s="132">
        <v>26</v>
      </c>
      <c r="B13" s="213">
        <v>10871078</v>
      </c>
      <c r="C13" s="218">
        <v>5486975</v>
      </c>
      <c r="D13" s="218">
        <v>5384103</v>
      </c>
      <c r="E13" s="85">
        <v>274704</v>
      </c>
      <c r="F13" s="218">
        <v>256677</v>
      </c>
      <c r="G13" s="85">
        <v>18027</v>
      </c>
      <c r="H13" s="231">
        <v>262617</v>
      </c>
    </row>
    <row r="14" spans="1:14" s="4" customFormat="1" ht="24.95" customHeight="1">
      <c r="A14" s="184">
        <v>27</v>
      </c>
      <c r="B14" s="213">
        <v>10870756</v>
      </c>
      <c r="C14" s="218">
        <v>5487062</v>
      </c>
      <c r="D14" s="218">
        <v>5383694</v>
      </c>
      <c r="E14" s="218">
        <v>275156</v>
      </c>
      <c r="F14" s="218">
        <v>257129</v>
      </c>
      <c r="G14" s="224">
        <v>18027</v>
      </c>
      <c r="H14" s="232">
        <v>262617</v>
      </c>
    </row>
    <row r="15" spans="1:14" s="3" customFormat="1" ht="24.95" customHeight="1">
      <c r="A15" s="132">
        <v>28</v>
      </c>
      <c r="B15" s="213">
        <v>10875360</v>
      </c>
      <c r="C15" s="218">
        <v>5492249</v>
      </c>
      <c r="D15" s="218">
        <v>5383111</v>
      </c>
      <c r="E15" s="85">
        <v>282717</v>
      </c>
      <c r="F15" s="218">
        <v>264690</v>
      </c>
      <c r="G15" s="85">
        <v>18027</v>
      </c>
      <c r="H15" s="231">
        <v>262617</v>
      </c>
      <c r="K15" s="3" t="s">
        <v>403</v>
      </c>
    </row>
    <row r="16" spans="1:14" s="3" customFormat="1" ht="24.95" customHeight="1">
      <c r="A16" s="132">
        <v>29</v>
      </c>
      <c r="B16" s="213">
        <v>10873412</v>
      </c>
      <c r="C16" s="218">
        <v>5490528</v>
      </c>
      <c r="D16" s="218">
        <v>5382884</v>
      </c>
      <c r="E16" s="85">
        <v>282761</v>
      </c>
      <c r="F16" s="218">
        <v>264735</v>
      </c>
      <c r="G16" s="85">
        <v>18027</v>
      </c>
      <c r="H16" s="231">
        <v>262617</v>
      </c>
      <c r="J16" s="236"/>
      <c r="K16" s="239" t="s">
        <v>147</v>
      </c>
      <c r="L16" s="239" t="s">
        <v>324</v>
      </c>
      <c r="M16" s="239" t="s">
        <v>404</v>
      </c>
      <c r="N16" s="239" t="s">
        <v>405</v>
      </c>
    </row>
    <row r="17" spans="1:15" s="3" customFormat="1" ht="24.95" customHeight="1">
      <c r="A17" s="132">
        <v>30</v>
      </c>
      <c r="B17" s="213">
        <v>10872870</v>
      </c>
      <c r="C17" s="218">
        <v>5489580</v>
      </c>
      <c r="D17" s="218">
        <v>5383289</v>
      </c>
      <c r="E17" s="85">
        <v>281575</v>
      </c>
      <c r="F17" s="218">
        <v>263242</v>
      </c>
      <c r="G17" s="85">
        <v>18333</v>
      </c>
      <c r="H17" s="231">
        <v>262617</v>
      </c>
      <c r="J17" s="236" t="s">
        <v>380</v>
      </c>
      <c r="K17" s="240">
        <v>5643352.35</v>
      </c>
      <c r="L17" s="240">
        <v>5616389.1</v>
      </c>
      <c r="M17" s="240">
        <v>254293.32</v>
      </c>
      <c r="N17" s="240">
        <v>251043.93</v>
      </c>
    </row>
    <row r="18" spans="1:15" s="3" customFormat="1" ht="24.95" customHeight="1">
      <c r="A18" s="132" t="s">
        <v>365</v>
      </c>
      <c r="B18" s="213">
        <v>12148135</v>
      </c>
      <c r="C18" s="218">
        <v>5630001</v>
      </c>
      <c r="D18" s="218">
        <v>6518134</v>
      </c>
      <c r="E18" s="85">
        <v>280329</v>
      </c>
      <c r="F18" s="218">
        <v>260281</v>
      </c>
      <c r="G18" s="85">
        <v>20048</v>
      </c>
      <c r="H18" s="231">
        <v>262617</v>
      </c>
      <c r="J18" s="236" t="s">
        <v>400</v>
      </c>
      <c r="K18" s="240">
        <v>6729463.25</v>
      </c>
      <c r="L18" s="240">
        <v>6741672.99</v>
      </c>
      <c r="M18" s="240">
        <v>14217.97</v>
      </c>
      <c r="N18" s="240">
        <v>18727.29</v>
      </c>
    </row>
    <row r="19" spans="1:15" s="3" customFormat="1" ht="24.95" customHeight="1">
      <c r="A19" s="183">
        <v>2</v>
      </c>
      <c r="B19" s="214">
        <v>12159357</v>
      </c>
      <c r="C19" s="169">
        <v>5656517</v>
      </c>
      <c r="D19" s="169">
        <v>6502840</v>
      </c>
      <c r="E19" s="169">
        <v>270724</v>
      </c>
      <c r="F19" s="169">
        <v>259018</v>
      </c>
      <c r="G19" s="225">
        <v>11707</v>
      </c>
      <c r="H19" s="233">
        <v>262617</v>
      </c>
      <c r="J19" s="236" t="s">
        <v>401</v>
      </c>
      <c r="K19" s="241">
        <f>SUM(K17:K18)</f>
        <v>12372815.6</v>
      </c>
      <c r="L19" s="241">
        <f>SUM(L17:L18)</f>
        <v>12358062.09</v>
      </c>
      <c r="M19" s="241">
        <f>SUM(M17:M18)</f>
        <v>268511.28999999998</v>
      </c>
      <c r="N19" s="241">
        <f>SUM(N17:N18)</f>
        <v>269771.21999999997</v>
      </c>
    </row>
    <row r="20" spans="1:15" s="3" customFormat="1" ht="24.95" customHeight="1">
      <c r="A20" s="182">
        <v>3</v>
      </c>
      <c r="B20" s="215">
        <v>12383615</v>
      </c>
      <c r="C20" s="219">
        <v>5647973</v>
      </c>
      <c r="D20" s="219">
        <v>6735642</v>
      </c>
      <c r="E20" s="219">
        <v>275840</v>
      </c>
      <c r="F20" s="219">
        <v>254361</v>
      </c>
      <c r="G20" s="226">
        <v>21479</v>
      </c>
      <c r="H20" s="232">
        <v>262617</v>
      </c>
      <c r="J20" s="237"/>
      <c r="K20" s="237"/>
      <c r="L20" s="237"/>
      <c r="M20" s="237"/>
      <c r="N20" s="237"/>
      <c r="O20" s="243" t="s">
        <v>239</v>
      </c>
    </row>
    <row r="21" spans="1:15" ht="24.95" customHeight="1">
      <c r="A21" s="183">
        <v>4</v>
      </c>
      <c r="B21" s="216">
        <v>12379767</v>
      </c>
      <c r="C21" s="220">
        <v>5647261</v>
      </c>
      <c r="D21" s="220">
        <v>6732506</v>
      </c>
      <c r="E21" s="220">
        <v>270378</v>
      </c>
      <c r="F21" s="220">
        <v>256160</v>
      </c>
      <c r="G21" s="227">
        <v>14218</v>
      </c>
      <c r="H21" s="234">
        <v>262617</v>
      </c>
      <c r="J21" s="238" t="s">
        <v>402</v>
      </c>
      <c r="K21" s="242">
        <v>12372815.6</v>
      </c>
      <c r="L21" s="242">
        <v>12358062.09</v>
      </c>
      <c r="M21" s="242">
        <v>268511.28999999998</v>
      </c>
      <c r="N21" s="242">
        <v>269771.21999999997</v>
      </c>
    </row>
    <row r="22" spans="1:15" ht="24.95" customHeight="1">
      <c r="A22" s="182">
        <v>5</v>
      </c>
      <c r="B22" s="215">
        <v>12372815.6</v>
      </c>
      <c r="C22" s="219">
        <v>5643352.35</v>
      </c>
      <c r="D22" s="219">
        <v>6729463.25</v>
      </c>
      <c r="E22" s="219">
        <v>268511.28999999998</v>
      </c>
      <c r="F22" s="219">
        <v>254293.32</v>
      </c>
      <c r="G22" s="226">
        <v>14217.97</v>
      </c>
      <c r="H22" s="232">
        <v>262617</v>
      </c>
      <c r="J22" s="1" t="s">
        <v>120</v>
      </c>
    </row>
    <row r="23" spans="1:15" ht="24.95" customHeight="1">
      <c r="A23" s="186">
        <v>6</v>
      </c>
      <c r="B23" s="217">
        <v>12358062.09</v>
      </c>
      <c r="C23" s="221">
        <v>5616389.1</v>
      </c>
      <c r="D23" s="221">
        <v>6741672.99</v>
      </c>
      <c r="E23" s="221">
        <v>269771.21999999997</v>
      </c>
      <c r="F23" s="221">
        <v>251043.93</v>
      </c>
      <c r="G23" s="228">
        <v>18727.29</v>
      </c>
      <c r="H23" s="235"/>
      <c r="J23" s="1" t="s">
        <v>256</v>
      </c>
    </row>
    <row r="24" spans="1:15" ht="20.100000000000001" customHeight="1">
      <c r="A24" s="187"/>
      <c r="B24" s="75"/>
      <c r="C24" s="75"/>
      <c r="D24" s="75"/>
      <c r="E24" s="75"/>
      <c r="F24" s="75"/>
      <c r="G24" s="112" t="s">
        <v>396</v>
      </c>
      <c r="H24" s="112"/>
    </row>
    <row r="25" spans="1:15">
      <c r="G25" s="170" t="s">
        <v>368</v>
      </c>
      <c r="H25" s="170"/>
    </row>
  </sheetData>
  <protectedRanges>
    <protectedRange sqref="A13:A16 B13:H13 A1:H12" name="範囲1"/>
    <protectedRange sqref="B14:G16" name="範囲1_5"/>
    <protectedRange sqref="H23 B23:F23 B17:G18 A17:A23" name="範囲1_1"/>
    <protectedRange sqref="B19:G22" name="範囲1_5_1"/>
    <protectedRange sqref="H14:H20" name="範囲1_5_2"/>
    <protectedRange sqref="H21:H22" name="範囲1_5_2_1"/>
  </protectedRanges>
  <mergeCells count="8">
    <mergeCell ref="A1:H1"/>
    <mergeCell ref="G2:H2"/>
    <mergeCell ref="B3:D3"/>
    <mergeCell ref="E3:G3"/>
    <mergeCell ref="G24:H24"/>
    <mergeCell ref="G25:H25"/>
    <mergeCell ref="A3:A4"/>
    <mergeCell ref="H3:H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6"/>
  <sheetViews>
    <sheetView zoomScale="130" zoomScaleNormal="130" zoomScaleSheetLayoutView="100" workbookViewId="0">
      <selection activeCell="A22" sqref="A22:J22"/>
    </sheetView>
  </sheetViews>
  <sheetFormatPr defaultRowHeight="12"/>
  <cols>
    <col min="1" max="1" width="15.83203125" style="1" customWidth="1"/>
    <col min="2" max="4" width="12.83203125" style="1" customWidth="1"/>
    <col min="5" max="5" width="14" style="1" customWidth="1"/>
    <col min="6" max="6" width="14.1640625" style="1" customWidth="1"/>
    <col min="7" max="9" width="12.83203125" style="1" customWidth="1"/>
    <col min="10" max="10" width="15.83203125" style="1" customWidth="1"/>
    <col min="11" max="16384" width="9.33203125" style="1" customWidth="1"/>
  </cols>
  <sheetData>
    <row r="1" spans="1:11" s="2" customFormat="1" ht="24.95" customHeight="1">
      <c r="A1" s="5" t="s">
        <v>266</v>
      </c>
      <c r="B1" s="5"/>
      <c r="C1" s="5"/>
      <c r="D1" s="5"/>
      <c r="E1" s="5"/>
      <c r="F1" s="5"/>
      <c r="G1" s="5"/>
      <c r="H1" s="5"/>
      <c r="I1" s="5"/>
      <c r="J1" s="5"/>
    </row>
    <row r="2" spans="1:11" s="3" customFormat="1" ht="24.95" customHeight="1">
      <c r="A2" s="65" t="s">
        <v>175</v>
      </c>
      <c r="B2" s="94"/>
      <c r="C2" s="94"/>
      <c r="D2" s="94"/>
      <c r="E2" s="94"/>
      <c r="F2" s="94"/>
      <c r="G2" s="94"/>
      <c r="H2" s="113" t="s">
        <v>360</v>
      </c>
      <c r="I2" s="113"/>
      <c r="J2" s="113"/>
      <c r="K2" s="208"/>
    </row>
    <row r="3" spans="1:11" s="1" customFormat="1" ht="36.75" customHeight="1">
      <c r="A3" s="244" t="s">
        <v>71</v>
      </c>
      <c r="B3" s="211" t="s">
        <v>107</v>
      </c>
      <c r="C3" s="211" t="s">
        <v>50</v>
      </c>
      <c r="D3" s="211" t="s">
        <v>212</v>
      </c>
      <c r="E3" s="211" t="s">
        <v>20</v>
      </c>
      <c r="F3" s="211" t="s">
        <v>250</v>
      </c>
      <c r="G3" s="260" t="s">
        <v>298</v>
      </c>
      <c r="H3" s="211" t="s">
        <v>255</v>
      </c>
      <c r="I3" s="261" t="s">
        <v>369</v>
      </c>
      <c r="J3" s="263" t="s">
        <v>192</v>
      </c>
    </row>
    <row r="4" spans="1:11" ht="24.95" customHeight="1">
      <c r="A4" s="245" t="s">
        <v>122</v>
      </c>
      <c r="B4" s="251">
        <v>1427997</v>
      </c>
      <c r="C4" s="251">
        <v>1251809</v>
      </c>
      <c r="D4" s="251">
        <v>176188</v>
      </c>
      <c r="E4" s="251">
        <v>4161</v>
      </c>
      <c r="F4" s="251">
        <v>58854</v>
      </c>
      <c r="G4" s="251">
        <v>121495</v>
      </c>
      <c r="H4" s="251">
        <v>0</v>
      </c>
      <c r="I4" s="251">
        <v>0</v>
      </c>
      <c r="J4" s="264">
        <v>121495</v>
      </c>
    </row>
    <row r="5" spans="1:11" ht="24.95" customHeight="1">
      <c r="A5" s="246">
        <v>19</v>
      </c>
      <c r="B5" s="251">
        <v>1462814</v>
      </c>
      <c r="C5" s="251">
        <v>1294551</v>
      </c>
      <c r="D5" s="251">
        <v>168263</v>
      </c>
      <c r="E5" s="251">
        <v>21328</v>
      </c>
      <c r="F5" s="251">
        <v>56814</v>
      </c>
      <c r="G5" s="251">
        <v>132777</v>
      </c>
      <c r="H5" s="251">
        <v>0</v>
      </c>
      <c r="I5" s="251">
        <v>0</v>
      </c>
      <c r="J5" s="264">
        <v>132777</v>
      </c>
    </row>
    <row r="6" spans="1:11" ht="24.95" customHeight="1">
      <c r="A6" s="246">
        <v>20</v>
      </c>
      <c r="B6" s="251">
        <v>1400643</v>
      </c>
      <c r="C6" s="251">
        <v>1240218</v>
      </c>
      <c r="D6" s="251">
        <v>160425</v>
      </c>
      <c r="E6" s="251">
        <v>10541</v>
      </c>
      <c r="F6" s="251">
        <v>54252</v>
      </c>
      <c r="G6" s="251">
        <v>116714</v>
      </c>
      <c r="H6" s="251">
        <v>0</v>
      </c>
      <c r="I6" s="251">
        <v>0</v>
      </c>
      <c r="J6" s="264">
        <v>116714</v>
      </c>
    </row>
    <row r="7" spans="1:11" ht="24.95" customHeight="1">
      <c r="A7" s="246">
        <v>21</v>
      </c>
      <c r="B7" s="251">
        <v>1408682</v>
      </c>
      <c r="C7" s="251">
        <v>1258251</v>
      </c>
      <c r="D7" s="251">
        <v>150431</v>
      </c>
      <c r="E7" s="251">
        <v>29255</v>
      </c>
      <c r="F7" s="251">
        <v>42591</v>
      </c>
      <c r="G7" s="251">
        <v>137095</v>
      </c>
      <c r="H7" s="251">
        <v>0</v>
      </c>
      <c r="I7" s="251">
        <v>0</v>
      </c>
      <c r="J7" s="264">
        <v>137095</v>
      </c>
    </row>
    <row r="8" spans="1:11" ht="24.95" customHeight="1">
      <c r="A8" s="246">
        <v>22</v>
      </c>
      <c r="B8" s="251">
        <v>1450008</v>
      </c>
      <c r="C8" s="251">
        <v>1302611</v>
      </c>
      <c r="D8" s="251">
        <v>147397</v>
      </c>
      <c r="E8" s="251">
        <v>24371</v>
      </c>
      <c r="F8" s="251">
        <v>39982</v>
      </c>
      <c r="G8" s="251">
        <v>131786</v>
      </c>
      <c r="H8" s="251">
        <v>0</v>
      </c>
      <c r="I8" s="251">
        <v>0</v>
      </c>
      <c r="J8" s="264">
        <v>131786</v>
      </c>
    </row>
    <row r="9" spans="1:11" ht="24.95" customHeight="1">
      <c r="A9" s="246">
        <v>23</v>
      </c>
      <c r="B9" s="251">
        <v>1452495</v>
      </c>
      <c r="C9" s="251">
        <v>1312852</v>
      </c>
      <c r="D9" s="251">
        <v>139643</v>
      </c>
      <c r="E9" s="251">
        <v>32021</v>
      </c>
      <c r="F9" s="251">
        <v>33258</v>
      </c>
      <c r="G9" s="251">
        <v>138406</v>
      </c>
      <c r="H9" s="251">
        <v>0</v>
      </c>
      <c r="I9" s="251">
        <v>0</v>
      </c>
      <c r="J9" s="264">
        <v>138406</v>
      </c>
    </row>
    <row r="10" spans="1:11" ht="24.95" customHeight="1">
      <c r="A10" s="246">
        <v>24</v>
      </c>
      <c r="B10" s="251">
        <v>1377384</v>
      </c>
      <c r="C10" s="251">
        <v>1250570</v>
      </c>
      <c r="D10" s="251">
        <v>126814</v>
      </c>
      <c r="E10" s="251">
        <v>8068</v>
      </c>
      <c r="F10" s="251">
        <v>27763</v>
      </c>
      <c r="G10" s="251">
        <v>107119</v>
      </c>
      <c r="H10" s="251">
        <v>0</v>
      </c>
      <c r="I10" s="251">
        <v>0</v>
      </c>
      <c r="J10" s="264">
        <v>107119</v>
      </c>
    </row>
    <row r="11" spans="1:11" ht="24.95" customHeight="1">
      <c r="A11" s="247">
        <v>25</v>
      </c>
      <c r="B11" s="251">
        <v>1360925</v>
      </c>
      <c r="C11" s="253">
        <v>1237746</v>
      </c>
      <c r="D11" s="253">
        <v>123179</v>
      </c>
      <c r="E11" s="253">
        <v>6501</v>
      </c>
      <c r="F11" s="253">
        <v>26288</v>
      </c>
      <c r="G11" s="253">
        <v>103392</v>
      </c>
      <c r="H11" s="251">
        <v>0</v>
      </c>
      <c r="I11" s="253">
        <v>0</v>
      </c>
      <c r="J11" s="265">
        <v>103392</v>
      </c>
    </row>
    <row r="12" spans="1:11" ht="24.95" customHeight="1">
      <c r="A12" s="246">
        <v>26</v>
      </c>
      <c r="B12" s="252">
        <v>1369582</v>
      </c>
      <c r="C12" s="251">
        <v>1271367</v>
      </c>
      <c r="D12" s="251">
        <v>98215</v>
      </c>
      <c r="E12" s="251">
        <v>90487</v>
      </c>
      <c r="F12" s="251">
        <v>21029</v>
      </c>
      <c r="G12" s="251">
        <v>167673</v>
      </c>
      <c r="H12" s="252">
        <v>452879</v>
      </c>
      <c r="I12" s="251">
        <v>24510</v>
      </c>
      <c r="J12" s="266">
        <v>596042</v>
      </c>
    </row>
    <row r="13" spans="1:11" ht="24.95" customHeight="1">
      <c r="A13" s="247">
        <v>27</v>
      </c>
      <c r="B13" s="253">
        <v>1349021</v>
      </c>
      <c r="C13" s="253">
        <v>1248385</v>
      </c>
      <c r="D13" s="253">
        <v>100636</v>
      </c>
      <c r="E13" s="253">
        <v>90820</v>
      </c>
      <c r="F13" s="253">
        <v>17916</v>
      </c>
      <c r="G13" s="253">
        <v>173540</v>
      </c>
      <c r="H13" s="253">
        <v>0</v>
      </c>
      <c r="I13" s="253">
        <v>0</v>
      </c>
      <c r="J13" s="265">
        <v>173540</v>
      </c>
    </row>
    <row r="14" spans="1:11" ht="24.95" customHeight="1">
      <c r="A14" s="246">
        <v>28</v>
      </c>
      <c r="B14" s="251">
        <v>1361173</v>
      </c>
      <c r="C14" s="251">
        <v>1271546</v>
      </c>
      <c r="D14" s="251">
        <v>89628</v>
      </c>
      <c r="E14" s="251">
        <v>90659</v>
      </c>
      <c r="F14" s="251">
        <v>21371</v>
      </c>
      <c r="G14" s="251">
        <v>158916</v>
      </c>
      <c r="H14" s="251">
        <v>0</v>
      </c>
      <c r="I14" s="251">
        <v>0</v>
      </c>
      <c r="J14" s="266">
        <v>158916</v>
      </c>
    </row>
    <row r="15" spans="1:11" ht="24.95" customHeight="1">
      <c r="A15" s="246">
        <v>29</v>
      </c>
      <c r="B15" s="251">
        <v>1411288</v>
      </c>
      <c r="C15" s="251">
        <v>1318728</v>
      </c>
      <c r="D15" s="251">
        <v>92560</v>
      </c>
      <c r="E15" s="251">
        <v>96799</v>
      </c>
      <c r="F15" s="251">
        <v>17584</v>
      </c>
      <c r="G15" s="251">
        <v>171775</v>
      </c>
      <c r="H15" s="251">
        <v>0</v>
      </c>
      <c r="I15" s="251">
        <v>0</v>
      </c>
      <c r="J15" s="266">
        <v>171775</v>
      </c>
    </row>
    <row r="16" spans="1:11" ht="24.95" customHeight="1">
      <c r="A16" s="246">
        <v>30</v>
      </c>
      <c r="B16" s="251">
        <v>1367394</v>
      </c>
      <c r="C16" s="251">
        <v>1294729</v>
      </c>
      <c r="D16" s="251">
        <v>72665</v>
      </c>
      <c r="E16" s="251">
        <v>110934</v>
      </c>
      <c r="F16" s="251">
        <v>14918</v>
      </c>
      <c r="G16" s="251">
        <v>168681</v>
      </c>
      <c r="H16" s="251">
        <v>0</v>
      </c>
      <c r="I16" s="251">
        <v>0</v>
      </c>
      <c r="J16" s="266">
        <v>168681</v>
      </c>
    </row>
    <row r="17" spans="1:10" ht="24.95" customHeight="1">
      <c r="A17" s="246" t="s">
        <v>276</v>
      </c>
      <c r="B17" s="254">
        <v>1365525</v>
      </c>
      <c r="C17" s="254">
        <v>1262373</v>
      </c>
      <c r="D17" s="254">
        <v>103152</v>
      </c>
      <c r="E17" s="254">
        <v>96956</v>
      </c>
      <c r="F17" s="254">
        <v>25035</v>
      </c>
      <c r="G17" s="254">
        <v>175073</v>
      </c>
      <c r="H17" s="254">
        <v>0</v>
      </c>
      <c r="I17" s="254">
        <v>0</v>
      </c>
      <c r="J17" s="267">
        <v>175073</v>
      </c>
    </row>
    <row r="18" spans="1:10" s="4" customFormat="1" ht="24.95" customHeight="1">
      <c r="A18" s="248">
        <v>2</v>
      </c>
      <c r="B18" s="255">
        <v>1299160</v>
      </c>
      <c r="C18" s="255">
        <v>1248501</v>
      </c>
      <c r="D18" s="255">
        <v>50660</v>
      </c>
      <c r="E18" s="255">
        <v>101026</v>
      </c>
      <c r="F18" s="255">
        <v>22875</v>
      </c>
      <c r="G18" s="255">
        <v>128811</v>
      </c>
      <c r="H18" s="255">
        <v>0</v>
      </c>
      <c r="I18" s="255">
        <v>0</v>
      </c>
      <c r="J18" s="268">
        <v>128811</v>
      </c>
    </row>
    <row r="19" spans="1:10" s="4" customFormat="1" ht="24.95" customHeight="1">
      <c r="A19" s="248">
        <v>3</v>
      </c>
      <c r="B19" s="256">
        <v>1303397</v>
      </c>
      <c r="C19" s="256">
        <v>1296057</v>
      </c>
      <c r="D19" s="256">
        <v>7340</v>
      </c>
      <c r="E19" s="256">
        <v>101934</v>
      </c>
      <c r="F19" s="256">
        <v>24018</v>
      </c>
      <c r="G19" s="256">
        <v>85256</v>
      </c>
      <c r="H19" s="256">
        <v>0</v>
      </c>
      <c r="I19" s="256">
        <v>0</v>
      </c>
      <c r="J19" s="268">
        <v>85256</v>
      </c>
    </row>
    <row r="20" spans="1:10" s="4" customFormat="1" ht="24.95" customHeight="1">
      <c r="A20" s="248">
        <v>4</v>
      </c>
      <c r="B20" s="256">
        <v>1294866</v>
      </c>
      <c r="C20" s="256">
        <v>1282220</v>
      </c>
      <c r="D20" s="256">
        <v>12646</v>
      </c>
      <c r="E20" s="256">
        <v>100614</v>
      </c>
      <c r="F20" s="256">
        <v>32547</v>
      </c>
      <c r="G20" s="256">
        <v>80713</v>
      </c>
      <c r="H20" s="256">
        <v>0</v>
      </c>
      <c r="I20" s="256">
        <v>0</v>
      </c>
      <c r="J20" s="268">
        <v>80713</v>
      </c>
    </row>
    <row r="21" spans="1:10" s="4" customFormat="1" ht="24.95" customHeight="1">
      <c r="A21" s="249">
        <v>5</v>
      </c>
      <c r="B21" s="257">
        <v>1206046</v>
      </c>
      <c r="C21" s="257">
        <v>1392006</v>
      </c>
      <c r="D21" s="257">
        <v>-185960</v>
      </c>
      <c r="E21" s="257">
        <v>196457</v>
      </c>
      <c r="F21" s="257">
        <v>45490</v>
      </c>
      <c r="G21" s="257">
        <v>-34993</v>
      </c>
      <c r="H21" s="257">
        <v>0</v>
      </c>
      <c r="I21" s="257">
        <v>0</v>
      </c>
      <c r="J21" s="269">
        <v>-34993</v>
      </c>
    </row>
    <row r="22" spans="1:10" s="94" customFormat="1" ht="24.95" customHeight="1">
      <c r="A22" s="250">
        <v>6</v>
      </c>
      <c r="B22" s="258">
        <v>1280528</v>
      </c>
      <c r="C22" s="258">
        <v>1382525</v>
      </c>
      <c r="D22" s="258">
        <v>-101997</v>
      </c>
      <c r="E22" s="258">
        <v>102491</v>
      </c>
      <c r="F22" s="258">
        <v>35307</v>
      </c>
      <c r="G22" s="258">
        <v>-34813</v>
      </c>
      <c r="H22" s="258">
        <v>0</v>
      </c>
      <c r="I22" s="258">
        <v>0</v>
      </c>
      <c r="J22" s="270">
        <v>-34813</v>
      </c>
    </row>
    <row r="23" spans="1:10" s="124" customFormat="1" ht="15" customHeight="1">
      <c r="A23" s="94"/>
      <c r="B23" s="259"/>
      <c r="C23" s="259"/>
      <c r="D23" s="259"/>
      <c r="E23" s="259"/>
      <c r="F23" s="259"/>
      <c r="G23" s="259"/>
      <c r="H23" s="259"/>
      <c r="I23" s="262" t="s">
        <v>263</v>
      </c>
      <c r="J23" s="262"/>
    </row>
    <row r="24" spans="1:10" s="124" customFormat="1" ht="15" customHeight="1"/>
    <row r="25" spans="1:10" ht="15" customHeigh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0" ht="15" customHeight="1">
      <c r="A26" s="188"/>
    </row>
    <row r="27" spans="1:10" ht="15" customHeight="1"/>
    <row r="28" spans="1:10" ht="15" customHeight="1"/>
    <row r="29" spans="1:10" ht="15" customHeight="1"/>
    <row r="30" spans="1:10" ht="15" customHeight="1"/>
    <row r="31" spans="1:10" ht="15" customHeight="1"/>
    <row r="32" spans="1:10" ht="15" customHeight="1"/>
  </sheetData>
  <protectedRanges>
    <protectedRange sqref="B1:J1 B3:J3 B2:G2 A1:A15 A22:J22" name="範囲1_1"/>
    <protectedRange sqref="B4:J4 B5:C12 E5:F12 H5:I12" name="範囲1_3"/>
    <protectedRange sqref="H13:I15" name="範囲1_4"/>
    <protectedRange sqref="B13:C15 E13:F15 H13:I15" name="範囲1_1_1"/>
    <protectedRange sqref="H2 J2:K2" name="範囲1"/>
    <protectedRange sqref="A16:A21" name="範囲1_1_2"/>
    <protectedRange sqref="B16:C17 E16:F17 H16:I17" name="範囲1_3_1"/>
    <protectedRange sqref="H18:I21" name="範囲1_4_1"/>
    <protectedRange sqref="B18:C21 E18:F21 H18:I21" name="範囲1_1_1_1"/>
  </protectedRanges>
  <mergeCells count="3">
    <mergeCell ref="A1:J1"/>
    <mergeCell ref="H2:J2"/>
    <mergeCell ref="I23:J23"/>
  </mergeCells>
  <phoneticPr fontId="2"/>
  <dataValidations count="1">
    <dataValidation imeMode="disabled" allowBlank="1" showDropDown="0" showInputMessage="1" showErrorMessage="1" sqref="B18:J22 B12:F17 H12:I17 G13 J13"/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6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29"/>
  <sheetViews>
    <sheetView zoomScale="80" zoomScaleNormal="80" zoomScaleSheetLayoutView="80" workbookViewId="0">
      <selection activeCell="P5" sqref="P5:P22"/>
    </sheetView>
  </sheetViews>
  <sheetFormatPr defaultRowHeight="12"/>
  <cols>
    <col min="1" max="1" width="27.83203125" style="1" customWidth="1"/>
    <col min="2" max="8" width="18.83203125" style="1" customWidth="1"/>
    <col min="9" max="9" width="27.83203125" style="1" customWidth="1"/>
    <col min="10" max="16" width="18.83203125" style="1" customWidth="1"/>
    <col min="17" max="16384" width="9.33203125" style="1" customWidth="1"/>
  </cols>
  <sheetData>
    <row r="1" spans="1:17" s="2" customFormat="1" ht="24.95" customHeight="1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s="3" customFormat="1" ht="24.95" customHeight="1">
      <c r="A2" s="271" t="s">
        <v>175</v>
      </c>
      <c r="B2" s="282"/>
      <c r="C2" s="282"/>
      <c r="D2" s="282"/>
      <c r="E2" s="282"/>
      <c r="F2" s="282"/>
      <c r="G2" s="282"/>
      <c r="H2" s="282"/>
      <c r="I2" s="282"/>
      <c r="J2" s="306"/>
      <c r="K2" s="306"/>
      <c r="L2" s="315"/>
      <c r="M2" s="306"/>
      <c r="N2" s="306"/>
      <c r="O2" s="306"/>
      <c r="P2" s="306" t="s">
        <v>86</v>
      </c>
      <c r="Q2" s="208"/>
    </row>
    <row r="3" spans="1:17" ht="24.95" customHeight="1">
      <c r="A3" s="272" t="s">
        <v>124</v>
      </c>
      <c r="B3" s="272"/>
      <c r="C3" s="272"/>
      <c r="D3" s="272"/>
      <c r="E3" s="272"/>
      <c r="F3" s="272"/>
      <c r="G3" s="272"/>
      <c r="H3" s="296"/>
      <c r="I3" s="298" t="s">
        <v>68</v>
      </c>
      <c r="J3" s="272"/>
      <c r="K3" s="272"/>
      <c r="L3" s="272"/>
      <c r="M3" s="272"/>
      <c r="N3" s="272"/>
      <c r="O3" s="272"/>
      <c r="P3" s="272"/>
      <c r="Q3" s="317"/>
    </row>
    <row r="4" spans="1:17" ht="24.95" customHeight="1">
      <c r="A4" s="273" t="s">
        <v>182</v>
      </c>
      <c r="B4" s="283"/>
      <c r="C4" s="292"/>
      <c r="D4" s="292"/>
      <c r="E4" s="292"/>
      <c r="F4" s="292"/>
      <c r="G4" s="292"/>
      <c r="H4" s="297"/>
      <c r="I4" s="299" t="s">
        <v>353</v>
      </c>
      <c r="J4" s="283"/>
      <c r="K4" s="292"/>
      <c r="L4" s="292"/>
      <c r="M4" s="292"/>
      <c r="N4" s="292"/>
      <c r="O4" s="292"/>
      <c r="P4" s="292"/>
      <c r="Q4" s="317"/>
    </row>
    <row r="5" spans="1:17" ht="24.95" customHeight="1">
      <c r="A5" s="273"/>
      <c r="B5" s="284" t="s">
        <v>321</v>
      </c>
      <c r="C5" s="284" t="s">
        <v>276</v>
      </c>
      <c r="D5" s="284" t="s">
        <v>331</v>
      </c>
      <c r="E5" s="284" t="s">
        <v>248</v>
      </c>
      <c r="F5" s="284" t="s">
        <v>390</v>
      </c>
      <c r="G5" s="284" t="s">
        <v>6</v>
      </c>
      <c r="H5" s="284" t="s">
        <v>395</v>
      </c>
      <c r="I5" s="299"/>
      <c r="J5" s="307" t="s">
        <v>321</v>
      </c>
      <c r="K5" s="307" t="s">
        <v>276</v>
      </c>
      <c r="L5" s="307" t="s">
        <v>331</v>
      </c>
      <c r="M5" s="307" t="s">
        <v>248</v>
      </c>
      <c r="N5" s="307" t="s">
        <v>390</v>
      </c>
      <c r="O5" s="307" t="s">
        <v>6</v>
      </c>
      <c r="P5" s="307" t="s">
        <v>395</v>
      </c>
      <c r="Q5" s="317"/>
    </row>
    <row r="6" spans="1:17" ht="24.95" customHeight="1">
      <c r="A6" s="274" t="s">
        <v>312</v>
      </c>
      <c r="B6" s="285">
        <v>8142466</v>
      </c>
      <c r="C6" s="293">
        <v>8511247</v>
      </c>
      <c r="D6" s="293">
        <v>9214240</v>
      </c>
      <c r="E6" s="293">
        <v>9164350</v>
      </c>
      <c r="F6" s="293">
        <v>11070230</v>
      </c>
      <c r="G6" s="293"/>
      <c r="H6" s="293"/>
      <c r="I6" s="300" t="s">
        <v>312</v>
      </c>
      <c r="J6" s="308">
        <v>8142466</v>
      </c>
      <c r="K6" s="312">
        <v>8511247</v>
      </c>
      <c r="L6" s="312">
        <v>9214260</v>
      </c>
      <c r="M6" s="312">
        <v>9164350</v>
      </c>
      <c r="N6" s="312">
        <v>11070230</v>
      </c>
      <c r="O6" s="312">
        <v>10642111</v>
      </c>
      <c r="P6" s="312">
        <v>10811422</v>
      </c>
      <c r="Q6" s="317"/>
    </row>
    <row r="7" spans="1:17" ht="24.95" customHeight="1">
      <c r="A7" s="275" t="s">
        <v>125</v>
      </c>
      <c r="B7" s="286">
        <v>6353677</v>
      </c>
      <c r="C7" s="286">
        <v>6657604</v>
      </c>
      <c r="D7" s="286">
        <v>6977175</v>
      </c>
      <c r="E7" s="286">
        <v>7447917</v>
      </c>
      <c r="F7" s="286">
        <v>8639283</v>
      </c>
      <c r="G7" s="286"/>
      <c r="H7" s="286"/>
      <c r="I7" s="301" t="s">
        <v>196</v>
      </c>
      <c r="J7" s="309">
        <v>209789</v>
      </c>
      <c r="K7" s="313">
        <v>185888</v>
      </c>
      <c r="L7" s="313">
        <v>465614</v>
      </c>
      <c r="M7" s="313">
        <v>453716</v>
      </c>
      <c r="N7" s="313">
        <v>1560129</v>
      </c>
      <c r="O7" s="313">
        <v>1553283</v>
      </c>
      <c r="P7" s="313">
        <v>1624954</v>
      </c>
      <c r="Q7" s="317"/>
    </row>
    <row r="8" spans="1:17" ht="24.95" customHeight="1">
      <c r="A8" s="276" t="s">
        <v>109</v>
      </c>
      <c r="B8" s="287">
        <v>6153507</v>
      </c>
      <c r="C8" s="286">
        <v>6657434</v>
      </c>
      <c r="D8" s="286">
        <v>6977005</v>
      </c>
      <c r="E8" s="286">
        <v>7447747</v>
      </c>
      <c r="F8" s="286">
        <v>8639113</v>
      </c>
      <c r="G8" s="286"/>
      <c r="H8" s="286"/>
      <c r="I8" s="302" t="s">
        <v>12</v>
      </c>
      <c r="J8" s="309">
        <v>109668</v>
      </c>
      <c r="K8" s="313">
        <v>86944</v>
      </c>
      <c r="L8" s="313">
        <v>365719</v>
      </c>
      <c r="M8" s="313">
        <v>344838</v>
      </c>
      <c r="N8" s="313">
        <v>1441381</v>
      </c>
      <c r="O8" s="313">
        <v>1429788</v>
      </c>
      <c r="P8" s="313">
        <v>1492626</v>
      </c>
      <c r="Q8" s="317"/>
    </row>
    <row r="9" spans="1:17" ht="24.95" customHeight="1">
      <c r="A9" s="276" t="s">
        <v>5</v>
      </c>
      <c r="B9" s="287">
        <v>0</v>
      </c>
      <c r="C9" s="286">
        <v>0</v>
      </c>
      <c r="D9" s="286">
        <v>0</v>
      </c>
      <c r="E9" s="286">
        <v>0</v>
      </c>
      <c r="F9" s="286">
        <v>0</v>
      </c>
      <c r="G9" s="286"/>
      <c r="H9" s="286"/>
      <c r="I9" s="302" t="s">
        <v>51</v>
      </c>
      <c r="J9" s="309">
        <v>100122</v>
      </c>
      <c r="K9" s="313">
        <v>98943</v>
      </c>
      <c r="L9" s="313">
        <v>99895</v>
      </c>
      <c r="M9" s="313">
        <v>108878</v>
      </c>
      <c r="N9" s="313">
        <v>118748</v>
      </c>
      <c r="O9" s="313">
        <v>123495</v>
      </c>
      <c r="P9" s="313">
        <v>132328</v>
      </c>
      <c r="Q9" s="317"/>
    </row>
    <row r="10" spans="1:17" ht="24.95" customHeight="1">
      <c r="A10" s="276" t="s">
        <v>204</v>
      </c>
      <c r="B10" s="287">
        <v>200170</v>
      </c>
      <c r="C10" s="286">
        <v>170</v>
      </c>
      <c r="D10" s="286">
        <v>170</v>
      </c>
      <c r="E10" s="286">
        <v>170</v>
      </c>
      <c r="F10" s="286">
        <v>170</v>
      </c>
      <c r="G10" s="286"/>
      <c r="H10" s="286"/>
      <c r="I10" s="301" t="s">
        <v>178</v>
      </c>
      <c r="J10" s="309">
        <v>211695</v>
      </c>
      <c r="K10" s="313">
        <v>289336</v>
      </c>
      <c r="L10" s="313">
        <v>457761</v>
      </c>
      <c r="M10" s="313">
        <v>207487</v>
      </c>
      <c r="N10" s="313">
        <v>729358</v>
      </c>
      <c r="O10" s="313">
        <v>207783</v>
      </c>
      <c r="P10" s="313">
        <v>230387</v>
      </c>
      <c r="Q10" s="317"/>
    </row>
    <row r="11" spans="1:17" ht="24.95" customHeight="1">
      <c r="A11" s="276"/>
      <c r="B11" s="287"/>
      <c r="C11" s="286"/>
      <c r="D11" s="286"/>
      <c r="E11" s="286"/>
      <c r="F11" s="286"/>
      <c r="G11" s="286"/>
      <c r="H11" s="286"/>
      <c r="I11" s="302" t="s">
        <v>12</v>
      </c>
      <c r="J11" s="309">
        <v>22805</v>
      </c>
      <c r="K11" s="313">
        <v>22724</v>
      </c>
      <c r="L11" s="313">
        <v>20225</v>
      </c>
      <c r="M11" s="313">
        <v>20881</v>
      </c>
      <c r="N11" s="313">
        <v>21557</v>
      </c>
      <c r="O11" s="313">
        <v>11593</v>
      </c>
      <c r="P11" s="313">
        <v>9962</v>
      </c>
      <c r="Q11" s="317"/>
    </row>
    <row r="12" spans="1:17" ht="24.95" customHeight="1">
      <c r="A12" s="276" t="s">
        <v>201</v>
      </c>
      <c r="B12" s="287">
        <v>1788789</v>
      </c>
      <c r="C12" s="286">
        <v>1853643</v>
      </c>
      <c r="D12" s="286">
        <v>2237085</v>
      </c>
      <c r="E12" s="286">
        <v>1716433</v>
      </c>
      <c r="F12" s="286">
        <v>2430947</v>
      </c>
      <c r="G12" s="286"/>
      <c r="H12" s="286"/>
      <c r="I12" s="302" t="s">
        <v>51</v>
      </c>
      <c r="J12" s="309">
        <v>11493</v>
      </c>
      <c r="K12" s="313">
        <v>12063</v>
      </c>
      <c r="L12" s="313">
        <v>10731</v>
      </c>
      <c r="M12" s="313">
        <v>11424</v>
      </c>
      <c r="N12" s="313">
        <v>11375</v>
      </c>
      <c r="O12" s="313">
        <v>10869</v>
      </c>
      <c r="P12" s="313">
        <v>11083</v>
      </c>
      <c r="Q12" s="317"/>
    </row>
    <row r="13" spans="1:17" ht="24.95" customHeight="1">
      <c r="A13" s="276" t="s">
        <v>205</v>
      </c>
      <c r="B13" s="287">
        <v>1453036</v>
      </c>
      <c r="C13" s="286">
        <v>1455990</v>
      </c>
      <c r="D13" s="286">
        <v>1724672</v>
      </c>
      <c r="E13" s="286">
        <v>998282</v>
      </c>
      <c r="F13" s="286">
        <v>2038774</v>
      </c>
      <c r="G13" s="286"/>
      <c r="H13" s="286"/>
      <c r="I13" s="301" t="s">
        <v>135</v>
      </c>
      <c r="J13" s="309">
        <v>139791</v>
      </c>
      <c r="K13" s="313">
        <v>241209</v>
      </c>
      <c r="L13" s="313">
        <v>413460</v>
      </c>
      <c r="M13" s="313">
        <v>156339</v>
      </c>
      <c r="N13" s="313">
        <v>680077</v>
      </c>
      <c r="O13" s="313">
        <v>168171</v>
      </c>
      <c r="P13" s="313">
        <v>196257</v>
      </c>
      <c r="Q13" s="317"/>
    </row>
    <row r="14" spans="1:17" ht="24.95" customHeight="1">
      <c r="A14" s="276" t="s">
        <v>214</v>
      </c>
      <c r="B14" s="287">
        <v>153437</v>
      </c>
      <c r="C14" s="286">
        <v>322480</v>
      </c>
      <c r="D14" s="286">
        <v>272346</v>
      </c>
      <c r="E14" s="286">
        <v>212703</v>
      </c>
      <c r="F14" s="286">
        <v>337610</v>
      </c>
      <c r="G14" s="286"/>
      <c r="H14" s="286"/>
      <c r="I14" s="302" t="s">
        <v>261</v>
      </c>
      <c r="J14" s="309">
        <v>37606</v>
      </c>
      <c r="K14" s="313">
        <v>13340</v>
      </c>
      <c r="L14" s="313">
        <v>13344</v>
      </c>
      <c r="M14" s="313">
        <v>18844</v>
      </c>
      <c r="N14" s="313">
        <v>16348</v>
      </c>
      <c r="O14" s="313">
        <v>17150</v>
      </c>
      <c r="P14" s="313">
        <v>13085</v>
      </c>
      <c r="Q14" s="317"/>
    </row>
    <row r="15" spans="1:17" ht="24.95" customHeight="1">
      <c r="A15" s="276" t="s">
        <v>354</v>
      </c>
      <c r="B15" s="288">
        <v>-11963</v>
      </c>
      <c r="C15" s="294">
        <v>-10476</v>
      </c>
      <c r="D15" s="294">
        <v>-8839</v>
      </c>
      <c r="E15" s="294">
        <v>-6878</v>
      </c>
      <c r="F15" s="294">
        <v>-8867</v>
      </c>
      <c r="G15" s="294"/>
      <c r="H15" s="294"/>
      <c r="I15" s="303" t="s">
        <v>177</v>
      </c>
      <c r="J15" s="309">
        <v>0</v>
      </c>
      <c r="K15" s="313">
        <v>0</v>
      </c>
      <c r="L15" s="313">
        <v>0</v>
      </c>
      <c r="M15" s="313">
        <v>0</v>
      </c>
      <c r="N15" s="313">
        <v>0</v>
      </c>
      <c r="O15" s="313">
        <v>0</v>
      </c>
      <c r="P15" s="313">
        <v>0</v>
      </c>
      <c r="Q15" s="317"/>
    </row>
    <row r="16" spans="1:17" ht="24.95" customHeight="1">
      <c r="A16" s="276" t="s">
        <v>84</v>
      </c>
      <c r="B16" s="287">
        <v>7878</v>
      </c>
      <c r="C16" s="286">
        <v>6848</v>
      </c>
      <c r="D16" s="286">
        <v>11106</v>
      </c>
      <c r="E16" s="286">
        <v>5726</v>
      </c>
      <c r="F16" s="286">
        <v>14329</v>
      </c>
      <c r="G16" s="286"/>
      <c r="H16" s="286"/>
      <c r="I16" s="301" t="s">
        <v>153</v>
      </c>
      <c r="J16" s="309">
        <v>1869438</v>
      </c>
      <c r="K16" s="313">
        <v>2006547</v>
      </c>
      <c r="L16" s="313">
        <v>2129649</v>
      </c>
      <c r="M16" s="313">
        <v>2253619</v>
      </c>
      <c r="N16" s="313">
        <v>2447373</v>
      </c>
      <c r="O16" s="313">
        <v>2579445</v>
      </c>
      <c r="P16" s="313">
        <v>2686424</v>
      </c>
      <c r="Q16" s="317"/>
    </row>
    <row r="17" spans="1:17" ht="24.95" customHeight="1">
      <c r="A17" s="277" t="s">
        <v>222</v>
      </c>
      <c r="B17" s="287">
        <v>100000</v>
      </c>
      <c r="C17" s="286">
        <v>0</v>
      </c>
      <c r="D17" s="286">
        <v>0</v>
      </c>
      <c r="E17" s="286">
        <v>0</v>
      </c>
      <c r="F17" s="286">
        <v>0</v>
      </c>
      <c r="G17" s="286"/>
      <c r="H17" s="286"/>
      <c r="I17" s="301" t="s">
        <v>223</v>
      </c>
      <c r="J17" s="309">
        <v>4505698</v>
      </c>
      <c r="K17" s="313">
        <v>4508559</v>
      </c>
      <c r="L17" s="313">
        <v>4545274</v>
      </c>
      <c r="M17" s="313">
        <v>4548310</v>
      </c>
      <c r="N17" s="313">
        <v>4836794</v>
      </c>
      <c r="O17" s="313">
        <v>4840017</v>
      </c>
      <c r="P17" s="313">
        <v>4842887</v>
      </c>
      <c r="Q17" s="317"/>
    </row>
    <row r="18" spans="1:17" ht="24.95" customHeight="1">
      <c r="A18" s="278" t="s">
        <v>229</v>
      </c>
      <c r="B18" s="287">
        <v>86400</v>
      </c>
      <c r="C18" s="286">
        <v>78800</v>
      </c>
      <c r="D18" s="286">
        <v>237800</v>
      </c>
      <c r="E18" s="286">
        <v>506600</v>
      </c>
      <c r="F18" s="286">
        <v>49100</v>
      </c>
      <c r="G18" s="286"/>
      <c r="H18" s="286"/>
      <c r="I18" s="302" t="s">
        <v>233</v>
      </c>
      <c r="J18" s="309">
        <v>4505698</v>
      </c>
      <c r="K18" s="313">
        <v>4508559</v>
      </c>
      <c r="L18" s="313">
        <v>4545274</v>
      </c>
      <c r="M18" s="313">
        <v>4548310</v>
      </c>
      <c r="N18" s="313">
        <v>4836794</v>
      </c>
      <c r="O18" s="313">
        <v>4840017</v>
      </c>
      <c r="P18" s="313">
        <v>4842887</v>
      </c>
      <c r="Q18" s="317"/>
    </row>
    <row r="19" spans="1:17" ht="24.95" customHeight="1">
      <c r="A19" s="278" t="s">
        <v>338</v>
      </c>
      <c r="B19" s="289">
        <v>0</v>
      </c>
      <c r="C19" s="295">
        <v>0</v>
      </c>
      <c r="D19" s="295">
        <v>0</v>
      </c>
      <c r="E19" s="295">
        <v>0</v>
      </c>
      <c r="F19" s="295">
        <v>0</v>
      </c>
      <c r="G19" s="295"/>
      <c r="H19" s="295"/>
      <c r="I19" s="302" t="s">
        <v>237</v>
      </c>
      <c r="J19" s="309">
        <v>0</v>
      </c>
      <c r="K19" s="313">
        <v>0</v>
      </c>
      <c r="L19" s="313">
        <v>0</v>
      </c>
      <c r="M19" s="313">
        <v>0</v>
      </c>
      <c r="N19" s="313">
        <v>0</v>
      </c>
      <c r="O19" s="313">
        <v>0</v>
      </c>
      <c r="P19" s="313">
        <v>0</v>
      </c>
      <c r="Q19" s="317"/>
    </row>
    <row r="20" spans="1:17" ht="24.95" customHeight="1">
      <c r="A20" s="278"/>
      <c r="B20" s="289"/>
      <c r="C20" s="289"/>
      <c r="D20" s="289"/>
      <c r="E20" s="289"/>
      <c r="F20" s="289"/>
      <c r="G20" s="289"/>
      <c r="H20" s="289"/>
      <c r="I20" s="301" t="s">
        <v>231</v>
      </c>
      <c r="J20" s="309">
        <v>1345845</v>
      </c>
      <c r="K20" s="313">
        <v>1520918</v>
      </c>
      <c r="L20" s="313">
        <v>1615962</v>
      </c>
      <c r="M20" s="313">
        <v>1701218</v>
      </c>
      <c r="N20" s="313">
        <v>1496576</v>
      </c>
      <c r="O20" s="313">
        <v>1461583</v>
      </c>
      <c r="P20" s="313">
        <v>1426770</v>
      </c>
      <c r="Q20" s="317"/>
    </row>
    <row r="21" spans="1:17" s="3" customFormat="1" ht="24.95" customHeight="1">
      <c r="A21" s="279"/>
      <c r="B21" s="290"/>
      <c r="C21" s="290"/>
      <c r="D21" s="290"/>
      <c r="E21" s="290"/>
      <c r="F21" s="290"/>
      <c r="G21" s="290"/>
      <c r="H21" s="290"/>
      <c r="I21" s="304" t="s">
        <v>233</v>
      </c>
      <c r="J21" s="309">
        <v>5911</v>
      </c>
      <c r="K21" s="313">
        <v>5911</v>
      </c>
      <c r="L21" s="313">
        <v>5911</v>
      </c>
      <c r="M21" s="313">
        <v>5911</v>
      </c>
      <c r="N21" s="313">
        <v>5911</v>
      </c>
      <c r="O21" s="313">
        <v>5911</v>
      </c>
      <c r="P21" s="313">
        <v>5911</v>
      </c>
    </row>
    <row r="22" spans="1:17" ht="24.95" customHeight="1">
      <c r="A22" s="280" t="s">
        <v>32</v>
      </c>
      <c r="B22" s="291"/>
      <c r="C22" s="291"/>
      <c r="D22" s="291"/>
      <c r="E22" s="291"/>
      <c r="F22" s="291"/>
      <c r="G22" s="291"/>
      <c r="H22" s="291"/>
      <c r="I22" s="305" t="s">
        <v>237</v>
      </c>
      <c r="J22" s="310">
        <v>1339934</v>
      </c>
      <c r="K22" s="314">
        <v>1515007</v>
      </c>
      <c r="L22" s="314">
        <v>1610051</v>
      </c>
      <c r="M22" s="314">
        <v>1695307</v>
      </c>
      <c r="N22" s="314">
        <v>1490665</v>
      </c>
      <c r="O22" s="314">
        <v>1455672</v>
      </c>
      <c r="P22" s="314">
        <v>1420859</v>
      </c>
      <c r="Q22" s="317"/>
    </row>
    <row r="23" spans="1:17" ht="24.95" customHeight="1">
      <c r="A23" s="281"/>
      <c r="B23" s="282"/>
      <c r="C23" s="282"/>
      <c r="D23" s="282"/>
      <c r="E23" s="282"/>
      <c r="F23" s="282"/>
      <c r="G23" s="282"/>
      <c r="H23" s="282"/>
      <c r="I23" s="282"/>
      <c r="J23" s="311"/>
      <c r="K23" s="311"/>
      <c r="L23" s="311"/>
      <c r="M23" s="311"/>
      <c r="N23" s="316"/>
      <c r="O23" s="316"/>
      <c r="P23" s="316" t="s">
        <v>364</v>
      </c>
      <c r="Q23" s="317"/>
    </row>
    <row r="24" spans="1:17" ht="15" customHeight="1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17" ht="15" customHeight="1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17" ht="15" customHeight="1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17" ht="15" customHeight="1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17" ht="15" customHeight="1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17" ht="15" customHeight="1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17" ht="15" customHeight="1"/>
  </sheetData>
  <protectedRanges>
    <protectedRange sqref="A22:A23 J23:K23 J3:K3 A18:A20 I6:I17 I20:I23 A1:A16 L3:M4 B1:H5 I1:I4 I5:M5 B21:H23 J1:P1 N3:P5" name="範囲1_2_2"/>
    <protectedRange sqref="B6:H20" name="範囲1_3_1_2"/>
    <protectedRange sqref="J6:P22" name="範囲1_4_1_2"/>
    <protectedRange sqref="L2:Q2" name="範囲1_2"/>
    <protectedRange sqref="I18:I19" name="範囲1_2_3"/>
    <protectedRange sqref="L23:P23" name="範囲1_1"/>
  </protectedRanges>
  <mergeCells count="8">
    <mergeCell ref="A1:P1"/>
    <mergeCell ref="A3:H3"/>
    <mergeCell ref="I3:P3"/>
    <mergeCell ref="B4:H4"/>
    <mergeCell ref="J4:P4"/>
    <mergeCell ref="L23:M23"/>
    <mergeCell ref="A4:A5"/>
    <mergeCell ref="I4:I5"/>
  </mergeCells>
  <phoneticPr fontId="2"/>
  <dataValidations count="1">
    <dataValidation imeMode="disabled" allowBlank="1" showDropDown="0" showInputMessage="1" showErrorMessage="1" sqref="J6:P22 B6:H20"/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68" fitToWidth="1" fitToHeight="1" orientation="landscape" usePrinterDefaults="1" r:id="rId1"/>
  <headerFooter alignWithMargins="0">
    <oddFooter xml:space="preserve">&amp;C&amp;"HGｺﾞｼｯｸM,ﾒﾃﾞｨｳﾑ"&amp;11
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6"/>
  <sheetViews>
    <sheetView zoomScale="120" zoomScaleNormal="120" zoomScaleSheetLayoutView="100" workbookViewId="0">
      <selection activeCell="L12" sqref="L12"/>
    </sheetView>
  </sheetViews>
  <sheetFormatPr defaultRowHeight="12"/>
  <cols>
    <col min="1" max="1" width="15.83203125" style="1" customWidth="1"/>
    <col min="2" max="4" width="12.83203125" style="1" customWidth="1"/>
    <col min="5" max="6" width="13.83203125" style="1" customWidth="1"/>
    <col min="7" max="9" width="12.83203125" style="1" customWidth="1"/>
    <col min="10" max="10" width="17.83203125" style="1" customWidth="1"/>
    <col min="11" max="16384" width="9.33203125" style="1" customWidth="1"/>
  </cols>
  <sheetData>
    <row r="1" spans="1:11" s="2" customFormat="1" ht="24.95" customHeight="1">
      <c r="A1" s="5" t="s">
        <v>91</v>
      </c>
      <c r="B1" s="5"/>
      <c r="C1" s="5"/>
      <c r="D1" s="5"/>
      <c r="E1" s="5"/>
      <c r="F1" s="5"/>
      <c r="G1" s="5"/>
      <c r="H1" s="5"/>
      <c r="I1" s="5"/>
      <c r="J1" s="5"/>
    </row>
    <row r="2" spans="1:11" s="3" customFormat="1" ht="24.95" customHeight="1">
      <c r="A2" s="65" t="s">
        <v>175</v>
      </c>
      <c r="B2" s="94"/>
      <c r="C2" s="94"/>
      <c r="D2" s="94"/>
      <c r="E2" s="94"/>
      <c r="F2" s="94"/>
      <c r="G2" s="94"/>
      <c r="H2" s="113" t="s">
        <v>360</v>
      </c>
      <c r="I2" s="113"/>
      <c r="J2" s="113"/>
      <c r="K2" s="208"/>
    </row>
    <row r="3" spans="1:11" ht="24.95" customHeight="1">
      <c r="A3" s="125" t="s">
        <v>71</v>
      </c>
      <c r="B3" s="211" t="s">
        <v>107</v>
      </c>
      <c r="C3" s="211" t="s">
        <v>50</v>
      </c>
      <c r="D3" s="211" t="s">
        <v>247</v>
      </c>
      <c r="E3" s="211" t="s">
        <v>20</v>
      </c>
      <c r="F3" s="211" t="s">
        <v>250</v>
      </c>
      <c r="G3" s="329" t="s">
        <v>29</v>
      </c>
      <c r="H3" s="211" t="s">
        <v>255</v>
      </c>
      <c r="I3" s="261" t="s">
        <v>369</v>
      </c>
      <c r="J3" s="330" t="s">
        <v>257</v>
      </c>
    </row>
    <row r="4" spans="1:11" ht="24.95" customHeight="1">
      <c r="A4" s="181" t="s">
        <v>122</v>
      </c>
      <c r="B4" s="251">
        <v>1751194</v>
      </c>
      <c r="C4" s="251">
        <v>1275993</v>
      </c>
      <c r="D4" s="251">
        <v>475201</v>
      </c>
      <c r="E4" s="251">
        <v>234953</v>
      </c>
      <c r="F4" s="251">
        <v>669976</v>
      </c>
      <c r="G4" s="251">
        <v>40178</v>
      </c>
      <c r="H4" s="251">
        <v>0</v>
      </c>
      <c r="I4" s="251">
        <v>3419</v>
      </c>
      <c r="J4" s="331">
        <v>36759</v>
      </c>
    </row>
    <row r="5" spans="1:11" ht="24.95" customHeight="1">
      <c r="A5" s="132">
        <v>19</v>
      </c>
      <c r="B5" s="251">
        <v>1812331</v>
      </c>
      <c r="C5" s="251">
        <v>1291909</v>
      </c>
      <c r="D5" s="251">
        <v>520422</v>
      </c>
      <c r="E5" s="251">
        <v>266103</v>
      </c>
      <c r="F5" s="251">
        <v>651828</v>
      </c>
      <c r="G5" s="251">
        <v>134697</v>
      </c>
      <c r="H5" s="251">
        <v>0</v>
      </c>
      <c r="I5" s="251">
        <v>2874</v>
      </c>
      <c r="J5" s="331">
        <v>131823</v>
      </c>
    </row>
    <row r="6" spans="1:11" ht="24.95" customHeight="1">
      <c r="A6" s="132">
        <v>20</v>
      </c>
      <c r="B6" s="251">
        <v>1808763</v>
      </c>
      <c r="C6" s="251">
        <v>1270229</v>
      </c>
      <c r="D6" s="251">
        <v>538534</v>
      </c>
      <c r="E6" s="251">
        <v>309907</v>
      </c>
      <c r="F6" s="251">
        <v>606484</v>
      </c>
      <c r="G6" s="251">
        <v>241957</v>
      </c>
      <c r="H6" s="251">
        <v>0</v>
      </c>
      <c r="I6" s="251">
        <v>3867</v>
      </c>
      <c r="J6" s="331">
        <v>238090</v>
      </c>
    </row>
    <row r="7" spans="1:11" ht="24.95" customHeight="1">
      <c r="A7" s="132">
        <v>21</v>
      </c>
      <c r="B7" s="251">
        <v>1773329</v>
      </c>
      <c r="C7" s="251">
        <v>1485748</v>
      </c>
      <c r="D7" s="251">
        <v>287581</v>
      </c>
      <c r="E7" s="251">
        <v>318103</v>
      </c>
      <c r="F7" s="251">
        <v>597241</v>
      </c>
      <c r="G7" s="251">
        <v>8443</v>
      </c>
      <c r="H7" s="251">
        <v>0</v>
      </c>
      <c r="I7" s="251">
        <v>4754</v>
      </c>
      <c r="J7" s="331">
        <v>3689</v>
      </c>
    </row>
    <row r="8" spans="1:11" ht="24.95" customHeight="1">
      <c r="A8" s="132">
        <v>22</v>
      </c>
      <c r="B8" s="251">
        <v>1578784</v>
      </c>
      <c r="C8" s="251">
        <v>1283087</v>
      </c>
      <c r="D8" s="251">
        <v>295697</v>
      </c>
      <c r="E8" s="251">
        <v>476357</v>
      </c>
      <c r="F8" s="251">
        <v>587030</v>
      </c>
      <c r="G8" s="251">
        <v>185024</v>
      </c>
      <c r="H8" s="251">
        <v>0</v>
      </c>
      <c r="I8" s="251">
        <v>9707</v>
      </c>
      <c r="J8" s="331">
        <v>175317</v>
      </c>
    </row>
    <row r="9" spans="1:11" ht="24.95" customHeight="1">
      <c r="A9" s="132">
        <v>23</v>
      </c>
      <c r="B9" s="251">
        <v>1747870</v>
      </c>
      <c r="C9" s="251">
        <v>1328417</v>
      </c>
      <c r="D9" s="251">
        <v>419453</v>
      </c>
      <c r="E9" s="251">
        <v>347643</v>
      </c>
      <c r="F9" s="251">
        <v>514346</v>
      </c>
      <c r="G9" s="251">
        <v>252750</v>
      </c>
      <c r="H9" s="251">
        <v>0</v>
      </c>
      <c r="I9" s="251">
        <v>3462</v>
      </c>
      <c r="J9" s="331">
        <v>249288</v>
      </c>
    </row>
    <row r="10" spans="1:11" ht="24.95" customHeight="1">
      <c r="A10" s="132">
        <v>24</v>
      </c>
      <c r="B10" s="251">
        <v>1896246</v>
      </c>
      <c r="C10" s="251">
        <v>1254391</v>
      </c>
      <c r="D10" s="251">
        <v>641855</v>
      </c>
      <c r="E10" s="251">
        <v>161922</v>
      </c>
      <c r="F10" s="251">
        <v>466432</v>
      </c>
      <c r="G10" s="251">
        <v>337345</v>
      </c>
      <c r="H10" s="251">
        <v>0</v>
      </c>
      <c r="I10" s="251">
        <v>313242</v>
      </c>
      <c r="J10" s="331">
        <v>24103</v>
      </c>
    </row>
    <row r="11" spans="1:11" ht="24.95" customHeight="1">
      <c r="A11" s="182">
        <v>25</v>
      </c>
      <c r="B11" s="251">
        <v>1831152</v>
      </c>
      <c r="C11" s="253">
        <v>1274401</v>
      </c>
      <c r="D11" s="253">
        <v>556751</v>
      </c>
      <c r="E11" s="253">
        <v>110833</v>
      </c>
      <c r="F11" s="251">
        <v>455323</v>
      </c>
      <c r="G11" s="253">
        <v>212261</v>
      </c>
      <c r="H11" s="253">
        <v>0</v>
      </c>
      <c r="I11" s="253">
        <v>126591</v>
      </c>
      <c r="J11" s="332">
        <v>85670</v>
      </c>
    </row>
    <row r="12" spans="1:11" ht="24.95" customHeight="1">
      <c r="A12" s="132">
        <v>26</v>
      </c>
      <c r="B12" s="252">
        <v>1818276</v>
      </c>
      <c r="C12" s="251">
        <v>1839639</v>
      </c>
      <c r="D12" s="251">
        <v>-21363</v>
      </c>
      <c r="E12" s="251">
        <v>622790</v>
      </c>
      <c r="F12" s="252">
        <v>396812</v>
      </c>
      <c r="G12" s="251">
        <v>204615</v>
      </c>
      <c r="H12" s="251">
        <v>0</v>
      </c>
      <c r="I12" s="251">
        <v>46021</v>
      </c>
      <c r="J12" s="333">
        <v>158594</v>
      </c>
    </row>
    <row r="13" spans="1:11" ht="24.95" customHeight="1">
      <c r="A13" s="184">
        <v>27</v>
      </c>
      <c r="B13" s="252">
        <v>1800476</v>
      </c>
      <c r="C13" s="252">
        <v>1814744</v>
      </c>
      <c r="D13" s="252">
        <v>-14268</v>
      </c>
      <c r="E13" s="252">
        <v>627814</v>
      </c>
      <c r="F13" s="252">
        <v>378153</v>
      </c>
      <c r="G13" s="252">
        <v>235393</v>
      </c>
      <c r="H13" s="252">
        <v>0</v>
      </c>
      <c r="I13" s="252">
        <v>513</v>
      </c>
      <c r="J13" s="334">
        <v>234880</v>
      </c>
    </row>
    <row r="14" spans="1:11" ht="24.95" customHeight="1">
      <c r="A14" s="318">
        <v>28</v>
      </c>
      <c r="B14" s="322">
        <v>1666939</v>
      </c>
      <c r="C14" s="328">
        <v>1789925</v>
      </c>
      <c r="D14" s="328">
        <v>-122986</v>
      </c>
      <c r="E14" s="328">
        <v>632770</v>
      </c>
      <c r="F14" s="322">
        <v>356301</v>
      </c>
      <c r="G14" s="328">
        <v>153482</v>
      </c>
      <c r="H14" s="328">
        <v>0</v>
      </c>
      <c r="I14" s="328">
        <v>683</v>
      </c>
      <c r="J14" s="335">
        <v>152799</v>
      </c>
    </row>
    <row r="15" spans="1:11" ht="24.95" customHeight="1">
      <c r="A15" s="319">
        <v>29</v>
      </c>
      <c r="B15" s="323">
        <v>1621979</v>
      </c>
      <c r="C15" s="323">
        <v>1785675</v>
      </c>
      <c r="D15" s="323">
        <v>-163696</v>
      </c>
      <c r="E15" s="323">
        <v>608197</v>
      </c>
      <c r="F15" s="323">
        <v>331742</v>
      </c>
      <c r="G15" s="323">
        <v>112759</v>
      </c>
      <c r="H15" s="323">
        <v>0</v>
      </c>
      <c r="I15" s="323">
        <v>658</v>
      </c>
      <c r="J15" s="336">
        <v>112101</v>
      </c>
    </row>
    <row r="16" spans="1:11" ht="24.95" customHeight="1">
      <c r="A16" s="319">
        <v>30</v>
      </c>
      <c r="B16" s="322">
        <v>1616695</v>
      </c>
      <c r="C16" s="328">
        <v>1891751</v>
      </c>
      <c r="D16" s="328">
        <v>-275056</v>
      </c>
      <c r="E16" s="328">
        <v>661144</v>
      </c>
      <c r="F16" s="322">
        <v>307407</v>
      </c>
      <c r="G16" s="328">
        <v>78681</v>
      </c>
      <c r="H16" s="328">
        <v>0</v>
      </c>
      <c r="I16" s="328">
        <v>1696</v>
      </c>
      <c r="J16" s="335">
        <v>76985</v>
      </c>
    </row>
    <row r="17" spans="1:10" ht="24.95" customHeight="1">
      <c r="A17" s="319" t="s">
        <v>365</v>
      </c>
      <c r="B17" s="323">
        <v>1664104</v>
      </c>
      <c r="C17" s="323">
        <v>1874853</v>
      </c>
      <c r="D17" s="323">
        <v>-210749</v>
      </c>
      <c r="E17" s="323">
        <v>614714</v>
      </c>
      <c r="F17" s="323">
        <v>284379</v>
      </c>
      <c r="G17" s="323">
        <v>119586</v>
      </c>
      <c r="H17" s="323">
        <v>0</v>
      </c>
      <c r="I17" s="323">
        <v>2114</v>
      </c>
      <c r="J17" s="336">
        <v>117472</v>
      </c>
    </row>
    <row r="18" spans="1:10" s="4" customFormat="1" ht="24.95" customHeight="1">
      <c r="A18" s="320">
        <v>2</v>
      </c>
      <c r="B18" s="322">
        <v>1701414</v>
      </c>
      <c r="C18" s="322">
        <v>1902522</v>
      </c>
      <c r="D18" s="322">
        <v>-201108</v>
      </c>
      <c r="E18" s="322">
        <v>630028</v>
      </c>
      <c r="F18" s="322">
        <v>262257</v>
      </c>
      <c r="G18" s="322">
        <v>166663</v>
      </c>
      <c r="H18" s="322">
        <v>0</v>
      </c>
      <c r="I18" s="322">
        <v>189</v>
      </c>
      <c r="J18" s="337">
        <v>166474</v>
      </c>
    </row>
    <row r="19" spans="1:10" s="4" customFormat="1" ht="24.95" customHeight="1">
      <c r="A19" s="319">
        <v>3</v>
      </c>
      <c r="B19" s="324">
        <v>1679782</v>
      </c>
      <c r="C19" s="324">
        <v>1877475</v>
      </c>
      <c r="D19" s="324">
        <v>-197693</v>
      </c>
      <c r="E19" s="324">
        <v>584876</v>
      </c>
      <c r="F19" s="324">
        <v>241019</v>
      </c>
      <c r="G19" s="324">
        <v>146165</v>
      </c>
      <c r="H19" s="324">
        <v>0</v>
      </c>
      <c r="I19" s="324">
        <v>79</v>
      </c>
      <c r="J19" s="336">
        <v>146086</v>
      </c>
    </row>
    <row r="20" spans="1:10" s="4" customFormat="1" ht="24.95" customHeight="1">
      <c r="A20" s="321">
        <v>4</v>
      </c>
      <c r="B20" s="325">
        <v>1651402</v>
      </c>
      <c r="C20" s="325">
        <v>1920498</v>
      </c>
      <c r="D20" s="325">
        <v>-269096</v>
      </c>
      <c r="E20" s="325">
        <v>576240</v>
      </c>
      <c r="F20" s="325">
        <v>216773</v>
      </c>
      <c r="G20" s="325">
        <v>90370</v>
      </c>
      <c r="H20" s="325">
        <v>0</v>
      </c>
      <c r="I20" s="325">
        <v>305</v>
      </c>
      <c r="J20" s="338">
        <v>90066</v>
      </c>
    </row>
    <row r="21" spans="1:10" s="4" customFormat="1" ht="24.95" customHeight="1">
      <c r="A21" s="185">
        <v>5</v>
      </c>
      <c r="B21" s="326">
        <v>1654690</v>
      </c>
      <c r="C21" s="326">
        <v>1973667</v>
      </c>
      <c r="D21" s="326">
        <v>-318977</v>
      </c>
      <c r="E21" s="326">
        <v>604179</v>
      </c>
      <c r="F21" s="326">
        <v>213452</v>
      </c>
      <c r="G21" s="326">
        <v>71750</v>
      </c>
      <c r="H21" s="326">
        <v>0</v>
      </c>
      <c r="I21" s="326">
        <v>1715</v>
      </c>
      <c r="J21" s="339">
        <v>70035</v>
      </c>
    </row>
    <row r="22" spans="1:10" s="94" customFormat="1" ht="24.95" customHeight="1">
      <c r="A22" s="186">
        <v>6</v>
      </c>
      <c r="B22" s="327">
        <v>1690336</v>
      </c>
      <c r="C22" s="327">
        <v>1995582</v>
      </c>
      <c r="D22" s="327">
        <v>-305246</v>
      </c>
      <c r="E22" s="327">
        <v>579334</v>
      </c>
      <c r="F22" s="327">
        <v>208737</v>
      </c>
      <c r="G22" s="327">
        <v>65351</v>
      </c>
      <c r="H22" s="327">
        <v>0</v>
      </c>
      <c r="I22" s="327">
        <v>681</v>
      </c>
      <c r="J22" s="340">
        <v>64670</v>
      </c>
    </row>
    <row r="23" spans="1:10" s="124" customFormat="1" ht="15" customHeight="1">
      <c r="A23" s="94"/>
      <c r="B23" s="259"/>
      <c r="C23" s="259"/>
      <c r="D23" s="259"/>
      <c r="E23" s="259"/>
      <c r="F23" s="259"/>
      <c r="G23" s="259"/>
      <c r="H23" s="259"/>
      <c r="I23" s="262" t="s">
        <v>244</v>
      </c>
      <c r="J23" s="262"/>
    </row>
    <row r="24" spans="1:10" s="124" customFormat="1" ht="15" customHeight="1"/>
    <row r="25" spans="1:10" ht="15" customHeigh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0" ht="15" customHeight="1">
      <c r="A26" s="188"/>
    </row>
    <row r="27" spans="1:10" ht="15" customHeight="1"/>
    <row r="28" spans="1:10" ht="15" customHeight="1"/>
    <row r="29" spans="1:10" ht="15" customHeight="1"/>
  </sheetData>
  <protectedRanges>
    <protectedRange sqref="B1:J1 B3:J3 B2:G2 A1:A15 A22:J22" name="範囲1_1"/>
    <protectedRange sqref="H2 J2:K2" name="範囲1"/>
    <protectedRange sqref="B4:J12" name="範囲1_3_1"/>
    <protectedRange sqref="H13:J15" name="範囲1_4_1"/>
    <protectedRange sqref="B13:J15" name="範囲1_1_1_1"/>
    <protectedRange sqref="A16:A21" name="範囲1_1_1"/>
    <protectedRange sqref="H16:J21" name="範囲1_4_1_1"/>
    <protectedRange sqref="B16:J21" name="範囲1_1_1_1_1"/>
  </protectedRanges>
  <mergeCells count="3">
    <mergeCell ref="A1:J1"/>
    <mergeCell ref="H2:J2"/>
    <mergeCell ref="I23:J23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5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河原　大樹</dc:creator>
  <cp:lastModifiedBy>中山　優香</cp:lastModifiedBy>
  <cp:lastPrinted>2021-10-08T05:44:55Z</cp:lastPrinted>
  <dcterms:created xsi:type="dcterms:W3CDTF">2014-12-12T04:08:53Z</dcterms:created>
  <dcterms:modified xsi:type="dcterms:W3CDTF">2026-03-02T04:50:49Z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3.1.3.0</vt:lpwstr>
      <vt:lpwstr>3.1.7.0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2026-03-02T04:50:49Z</vt:filetime>
  </property>
</Properties>
</file>