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Sfschmuteqf0h3KMqAuGVG8Yb1XaEDv/sWl/Fb2KQ/sDVnWnivJoiv2EMlvxdek+SYGu28u3v/t6Axvrj+hOig==" workbookSaltValue="uc17uU+5IeEK0TlkpgCmew=="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62913" concurrentCalc="1"/>
</workbook>
</file>

<file path=xl/sharedStrings.xml><?xml version="1.0" encoding="utf-8"?>
<sst xmlns="http://schemas.openxmlformats.org/spreadsheetml/2006/main" xmlns:r="http://schemas.openxmlformats.org/officeDocument/2006/relationships" count="122" uniqueCount="122">
  <si>
    <t>経営比較分析表（平成29年度決算）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</si>
  <si>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</si>
  <si>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</si>
  <si>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</si>
  <si>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</si>
  <si>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1ヶ月20㎥当たり家庭料金</t>
    <rPh sb="2" eb="3">
      <t>ゲツ</t>
    </rPh>
    <rPh sb="6" eb="7">
      <t>ア</t>
    </rPh>
    <rPh sb="9" eb="11">
      <t>カテイ</t>
    </rPh>
    <rPh sb="11" eb="13">
      <t>リョウキン</t>
    </rPh>
    <phoneticPr fontId="1"/>
  </si>
  <si>
    <t>「料金水準の適切性」</t>
    <rPh sb="1" eb="3">
      <t>リョウキン</t>
    </rPh>
    <rPh sb="3" eb="5">
      <t>スイジュン</t>
    </rPh>
    <rPh sb="6" eb="8">
      <t>テキセツ</t>
    </rPh>
    <rPh sb="8" eb="9">
      <t>セイ</t>
    </rPh>
    <phoneticPr fontId="1"/>
  </si>
  <si>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</si>
  <si>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</si>
  <si>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</si>
  <si>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</si>
  <si>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</si>
  <si>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</si>
  <si>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</si>
  <si>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</si>
  <si>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「経常損益」</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</si>
  <si>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</si>
  <si>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</si>
  <si>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</si>
  <si>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</si>
  <si>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</si>
  <si>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小規模集合排水処理</t>
  </si>
  <si>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</si>
  <si>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</si>
  <si>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</si>
  <si>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</si>
  <si>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</si>
  <si>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1. 経営の健全性・効率性</t>
  </si>
  <si>
    <t>③流動比率(％)</t>
    <rPh sb="1" eb="3">
      <t>リュウドウ</t>
    </rPh>
    <rPh sb="3" eb="5">
      <t>ヒリツ</t>
    </rPh>
    <phoneticPr fontId="1"/>
  </si>
  <si>
    <t>有収率(％)</t>
    <rPh sb="0" eb="1">
      <t>ユウ</t>
    </rPh>
    <rPh sb="1" eb="3">
      <t>シュウリツ</t>
    </rPh>
    <phoneticPr fontId="1"/>
  </si>
  <si>
    <t>処理区域内人口(人)</t>
    <rPh sb="0" eb="2">
      <t>ショリ</t>
    </rPh>
    <rPh sb="2" eb="5">
      <t>クイキナイ</t>
    </rPh>
    <phoneticPr fontId="1"/>
  </si>
  <si>
    <t>「費用の効率性」</t>
    <rPh sb="1" eb="3">
      <t>ヒヨウ</t>
    </rPh>
    <rPh sb="4" eb="6">
      <t>コウリツ</t>
    </rPh>
    <rPh sb="6" eb="7">
      <t>セイ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</si>
  <si>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</si>
  <si>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</si>
  <si>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</si>
  <si>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</si>
  <si>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</si>
  <si>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</si>
  <si>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</si>
  <si>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</si>
  <si>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項番</t>
    <rPh sb="0" eb="2">
      <t>コウバン</t>
    </rPh>
    <phoneticPr fontId="1"/>
  </si>
  <si>
    <t>「債務残高」</t>
    <rPh sb="1" eb="3">
      <t>サイム</t>
    </rPh>
    <rPh sb="3" eb="5">
      <t>ザンダカ</t>
    </rPh>
    <phoneticPr fontId="1"/>
  </si>
  <si>
    <t>比率(N-3)</t>
    <rPh sb="0" eb="2">
      <t>ヒリツ</t>
    </rPh>
    <phoneticPr fontId="1"/>
  </si>
  <si>
    <t>平成29年度全国平均</t>
  </si>
  <si>
    <t>「施設の効率性」</t>
    <rPh sb="1" eb="3">
      <t>シセツ</t>
    </rPh>
    <rPh sb="4" eb="6">
      <t>コウリツ</t>
    </rPh>
    <rPh sb="6" eb="7">
      <t>セイ</t>
    </rPh>
    <phoneticPr fontId="1"/>
  </si>
  <si>
    <t>分析欄</t>
    <rPh sb="0" eb="2">
      <t>ブンセキ</t>
    </rPh>
    <rPh sb="2" eb="3">
      <t>ラン</t>
    </rPh>
    <phoneticPr fontId="1"/>
  </si>
  <si>
    <t>1. 経営の健全性・効率性について</t>
  </si>
  <si>
    <t>「累積欠損」</t>
    <rPh sb="1" eb="3">
      <t>ルイセキ</t>
    </rPh>
    <rPh sb="3" eb="5">
      <t>ケッソン</t>
    </rPh>
    <phoneticPr fontId="1"/>
  </si>
  <si>
    <t>業務CD</t>
    <rPh sb="0" eb="2">
      <t>ギョウム</t>
    </rPh>
    <phoneticPr fontId="1"/>
  </si>
  <si>
    <t>「支払能力」</t>
  </si>
  <si>
    <t>1④</t>
  </si>
  <si>
    <t>2. 老朽化の状況について</t>
  </si>
  <si>
    <t>「使用料対象の捕捉」</t>
    <rPh sb="1" eb="4">
      <t>シヨウリョウ</t>
    </rPh>
    <rPh sb="4" eb="6">
      <t>タイショウ</t>
    </rPh>
    <rPh sb="7" eb="9">
      <t>ホソク</t>
    </rPh>
    <phoneticPr fontId="1"/>
  </si>
  <si>
    <t>基本情報</t>
    <rPh sb="0" eb="2">
      <t>キホン</t>
    </rPh>
    <rPh sb="2" eb="4">
      <t>ジョウホウ</t>
    </rPh>
    <phoneticPr fontId="1"/>
  </si>
  <si>
    <t>「施設全体の減価償却の状況」</t>
    <rPh sb="1" eb="3">
      <t>シセツ</t>
    </rPh>
    <rPh sb="3" eb="5">
      <t>ゼンタイ</t>
    </rPh>
    <rPh sb="6" eb="8">
      <t>ゲンカ</t>
    </rPh>
    <rPh sb="8" eb="10">
      <t>ショウキャク</t>
    </rPh>
    <rPh sb="11" eb="13">
      <t>ジョウキョウ</t>
    </rPh>
    <phoneticPr fontId="1"/>
  </si>
  <si>
    <t>2③</t>
  </si>
  <si>
    <t>「管渠の経年化の状況」</t>
    <rPh sb="4" eb="7">
      <t>ケイネンカ</t>
    </rPh>
    <rPh sb="8" eb="10">
      <t>ジョウキョウ</t>
    </rPh>
    <phoneticPr fontId="1"/>
  </si>
  <si>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</si>
  <si>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</si>
  <si>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</si>
  <si>
    <t>下水道事業(法適用)</t>
    <rPh sb="3" eb="5">
      <t>ジギョウ</t>
    </rPh>
    <rPh sb="6" eb="7">
      <t>ホウ</t>
    </rPh>
    <rPh sb="7" eb="9">
      <t>テキヨウ</t>
    </rPh>
    <phoneticPr fontId="1"/>
  </si>
  <si>
    <t>全国平均</t>
    <rPh sb="0" eb="2">
      <t>ゼンコク</t>
    </rPh>
    <rPh sb="2" eb="4">
      <t>ヘイキン</t>
    </rPh>
    <phoneticPr fontId="1"/>
  </si>
  <si>
    <t>1①</t>
  </si>
  <si>
    <t>1②</t>
  </si>
  <si>
    <t>1③</t>
  </si>
  <si>
    <t>1⑥</t>
  </si>
  <si>
    <t>1⑦</t>
  </si>
  <si>
    <t>2②</t>
  </si>
  <si>
    <t>都道府県名</t>
    <rPh sb="0" eb="4">
      <t>トドウフケン</t>
    </rPh>
    <rPh sb="4" eb="5">
      <t>メイ</t>
    </rPh>
    <phoneticPr fontId="1"/>
  </si>
  <si>
    <t>団体CD</t>
    <rPh sb="0" eb="2">
      <t>ダンタイ</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</si>
  <si>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</si>
  <si>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</si>
  <si>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①経常収支比率(％)</t>
  </si>
  <si>
    <t>②累積欠損金比率(％)</t>
  </si>
  <si>
    <t>④企業債残高対事業規模比率(％)</t>
  </si>
  <si>
    <t>⑤経費回収率(％)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</si>
  <si>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</si>
  <si>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</si>
  <si>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</si>
  <si>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</si>
  <si>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</si>
  <si>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</si>
  <si>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</si>
  <si>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</si>
  <si>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</si>
  <si>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</si>
  <si>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</si>
  <si>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</si>
  <si>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</si>
  <si>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</si>
  <si>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</si>
  <si>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</si>
  <si>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</si>
  <si>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</si>
  <si>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</si>
  <si>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</si>
  <si>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</si>
  <si>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</si>
  <si>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</si>
  <si>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</si>
  <si>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</si>
  <si>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</si>
  <si>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</si>
  <si>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</si>
  <si>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</si>
  <si>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</si>
  <si>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</si>
  <si>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</si>
  <si>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岡山県　玉野市</t>
  </si>
  <si>
    <t>法適用</t>
  </si>
  <si>
    <t>下水道事業</t>
  </si>
  <si>
    <t>I2</t>
  </si>
  <si>
    <t>非設置</t>
  </si>
  <si>
    <t>-</t>
  </si>
  <si>
    <t>Ｎ－４年度</t>
    <rPh sb="3" eb="5">
      <t>ネンド</t>
    </rPh>
    <phoneticPr fontId="1"/>
  </si>
  <si>
    <t>Ｎ－３年度</t>
    <rPh sb="3" eb="5">
      <t>ネンド</t>
    </rPh>
    <phoneticPr fontId="1"/>
  </si>
  <si>
    <t>Ｎ－２年度</t>
    <rPh sb="3" eb="5">
      <t>ネンド</t>
    </rPh>
    <phoneticPr fontId="1"/>
  </si>
  <si>
    <t>　建設事業は平成14年度に完了し、償却資産は浄化槽1施設と付随する管渠である。
　①有形固定資産減価償却率は、類似団体に比べ高いが、施設の現状からは改築等の必要性が高い状況にはない。
　②管渠老朽化率及び③管渠改善率は、法定耐用年数に達した管渠がなく、更新等も行っていないため「-」となっている。</t>
  </si>
  <si>
    <t>Ｎ－１年度</t>
    <rPh sb="3" eb="5">
      <t>ネンド</t>
    </rPh>
    <phoneticPr fontId="1"/>
  </si>
  <si>
    <t>Ｎ年度</t>
    <rPh sb="1" eb="3">
      <t>ネンド</t>
    </rPh>
    <phoneticPr fontId="1"/>
  </si>
  <si>
    <t>　当事業は、対象世帯6戸の極めて小規模な事業である。
　①経常収支比率は100%を上回っており、②累積欠損金も発生していないが、総収益のうち下水道使用料の占める割合は1.8%であり、一般会計からの繰入金など使用料以外の収入で費用を賄っている状況である。
　③流動比率は、100%を上回っている。
　④企業債残高対事業規模比率は、事業規模が著しく小さいため高い数値となっている。
　⑤経費回収率及び⑥汚水処理原価は、本来使用料で回収すべき経費が賄えていない状況であるため、公共下水道事業と一体的に経営するとともに、今後、更なる経費削減を検討する必要がある。
　⑦施設利用率は、汚水処理施設（浄化槽）に計測器を設置していないため、処理水量の計測ができず算出不能である。
　⑧水洗化率は、ほぼ100%に近い数値である。</t>
  </si>
  <si>
    <t>　当事業は、対象世帯6戸の極めて小規模な事業であり、一般会計からの繰入れなど使用料以外の収入を前提とし、さらに、公共下水道事業と一体で経営しなければ健全性が保てない事業である。そのため、人件費等の経費について事業間の案分を検証していくとともに、公共下水道事業も含め下水道一体での経営健全化に取り組む。</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</si>
</sst>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4">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11"/>
      <color auto="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lignment vertical="center"/>
    </xf>
    <xf numFmtId="0" fontId="9"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externalLink" Target="externalLinks/externalLink1.xml" Id="rId3" /><Relationship Type="http://schemas.openxmlformats.org/officeDocument/2006/relationships/theme" Target="theme/theme1.xml" Id="rId4" /><Relationship Type="http://schemas.openxmlformats.org/officeDocument/2006/relationships/sharedStrings" Target="sharedStrings.xml" Id="rId5" /><Relationship Type="http://schemas.openxmlformats.org/officeDocument/2006/relationships/styles" Target="styles.xml" Id="rId6"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0.51</c:v>
                </c:pt>
                <c:pt idx="3" formatCode="#,##0.00;&quot;△&quot;#,##0.00">
                  <c:v>0</c:v>
                </c:pt>
                <c:pt idx="4" formatCode="#,##0.00;&quot;△&quot;#,##0.00">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40.96</c:v>
                </c:pt>
                <c:pt idx="3">
                  <c:v>39.450000000000003</c:v>
                </c:pt>
                <c:pt idx="4">
                  <c:v>34.29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93.33</c:v>
                </c:pt>
                <c:pt idx="3">
                  <c:v>93.75</c:v>
                </c:pt>
                <c:pt idx="4">
                  <c:v>93.75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90.64</c:v>
                </c:pt>
                <c:pt idx="3">
                  <c:v>90.48</c:v>
                </c:pt>
                <c:pt idx="4">
                  <c:v>89.88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126.15</c:v>
                </c:pt>
                <c:pt idx="3">
                  <c:v>132.58000000000001</c:v>
                </c:pt>
                <c:pt idx="4">
                  <c:v>122.53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98.17</c:v>
                </c:pt>
                <c:pt idx="3">
                  <c:v>100.48</c:v>
                </c:pt>
                <c:pt idx="4">
                  <c:v>97.69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36.770000000000003</c:v>
                </c:pt>
                <c:pt idx="3">
                  <c:v>39.56</c:v>
                </c:pt>
                <c:pt idx="4">
                  <c:v>42.34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27.41</c:v>
                </c:pt>
                <c:pt idx="3">
                  <c:v>30.5</c:v>
                </c:pt>
                <c:pt idx="4">
                  <c:v>31.73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formatCode="#,##0.00;&quot;△&quot;#,##0.00;&quot;-&quot;">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2103.21</c:v>
                </c:pt>
                <c:pt idx="3">
                  <c:v>2146.5100000000002</c:v>
                </c:pt>
                <c:pt idx="4">
                  <c:v>1037.73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606.49</c:v>
                </c:pt>
                <c:pt idx="3">
                  <c:v>783.3</c:v>
                </c:pt>
                <c:pt idx="4">
                  <c:v>802.54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113.57</c:v>
                </c:pt>
                <c:pt idx="3">
                  <c:v>125.88</c:v>
                </c:pt>
                <c:pt idx="4">
                  <c:v>89.03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11526.46</c:v>
                </c:pt>
                <c:pt idx="3">
                  <c:v>12275</c:v>
                </c:pt>
                <c:pt idx="4">
                  <c:v>11574.4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3188.44</c:v>
                </c:pt>
                <c:pt idx="3">
                  <c:v>4170.3999999999996</c:v>
                </c:pt>
                <c:pt idx="4">
                  <c:v>1759.36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1.85</c:v>
                </c:pt>
                <c:pt idx="3">
                  <c:v>2.33</c:v>
                </c:pt>
                <c:pt idx="4">
                  <c:v>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26.47</c:v>
                </c:pt>
                <c:pt idx="3">
                  <c:v>32.14</c:v>
                </c:pt>
                <c:pt idx="4">
                  <c:v>37.200000000000003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10067</c:v>
                </c:pt>
                <c:pt idx="3">
                  <c:v>8307.9599999999991</c:v>
                </c:pt>
                <c:pt idx="4">
                  <c:v>7151.72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688.46</c:v>
                </c:pt>
                <c:pt idx="3">
                  <c:v>562.9</c:v>
                </c:pt>
                <c:pt idx="4">
                  <c:v>508.64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【96.79】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【1,454.74】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【88.26】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【1,943.90】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【89.79】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【35.35】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【502.45】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【37.34】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【31.55】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22577;&#21578;&#26360;&#65288;&#26360;&#24335;&#65289;\&#20844;&#21942;&#20225;&#26989;&#32076;&#21942;&#27604;&#36611;&#20998;&#26512;&#34920;\APAHO412000.xlsm"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6"/>
  <sheetViews>
    <sheetView showGridLines="0" tabSelected="1" workbookViewId="0">
      <selection activeCell="Y5" sqref="Y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岡山県　玉野市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4</v>
      </c>
      <c r="Q7" s="5"/>
      <c r="R7" s="5"/>
      <c r="S7" s="5"/>
      <c r="T7" s="5"/>
      <c r="U7" s="5"/>
      <c r="V7" s="5"/>
      <c r="W7" s="5" t="s">
        <v>14</v>
      </c>
      <c r="X7" s="5"/>
      <c r="Y7" s="5"/>
      <c r="Z7" s="5"/>
      <c r="AA7" s="5"/>
      <c r="AB7" s="5"/>
      <c r="AC7" s="5"/>
      <c r="AD7" s="5" t="s">
        <v>3</v>
      </c>
      <c r="AE7" s="5"/>
      <c r="AF7" s="5"/>
      <c r="AG7" s="5"/>
      <c r="AH7" s="5"/>
      <c r="AI7" s="5"/>
      <c r="AJ7" s="5"/>
      <c r="AK7" s="3"/>
      <c r="AL7" s="5" t="s">
        <v>16</v>
      </c>
      <c r="AM7" s="5"/>
      <c r="AN7" s="5"/>
      <c r="AO7" s="5"/>
      <c r="AP7" s="5"/>
      <c r="AQ7" s="5"/>
      <c r="AR7" s="5"/>
      <c r="AS7" s="5"/>
      <c r="AT7" s="5" t="s">
        <v>11</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小規模集合排水処理</v>
      </c>
      <c r="Q8" s="6"/>
      <c r="R8" s="6"/>
      <c r="S8" s="6"/>
      <c r="T8" s="6"/>
      <c r="U8" s="6"/>
      <c r="V8" s="6"/>
      <c r="W8" s="6" t="str">
        <f>データ!L6</f>
        <v>I2</v>
      </c>
      <c r="X8" s="6"/>
      <c r="Y8" s="6"/>
      <c r="Z8" s="6"/>
      <c r="AA8" s="6"/>
      <c r="AB8" s="6"/>
      <c r="AC8" s="6"/>
      <c r="AD8" s="21" t="str">
        <f>データ!$M$6</f>
        <v>非設置</v>
      </c>
      <c r="AE8" s="21"/>
      <c r="AF8" s="21"/>
      <c r="AG8" s="21"/>
      <c r="AH8" s="21"/>
      <c r="AI8" s="21"/>
      <c r="AJ8" s="21"/>
      <c r="AK8" s="3"/>
      <c r="AL8" s="22">
        <f>データ!S6</f>
        <v>60458</v>
      </c>
      <c r="AM8" s="22"/>
      <c r="AN8" s="22"/>
      <c r="AO8" s="22"/>
      <c r="AP8" s="22"/>
      <c r="AQ8" s="22"/>
      <c r="AR8" s="22"/>
      <c r="AS8" s="22"/>
      <c r="AT8" s="7">
        <f>データ!T6</f>
        <v>103.58</v>
      </c>
      <c r="AU8" s="7"/>
      <c r="AV8" s="7"/>
      <c r="AW8" s="7"/>
      <c r="AX8" s="7"/>
      <c r="AY8" s="7"/>
      <c r="AZ8" s="7"/>
      <c r="BA8" s="7"/>
      <c r="BB8" s="7">
        <f>データ!U6</f>
        <v>583.67999999999995</v>
      </c>
      <c r="BC8" s="7"/>
      <c r="BD8" s="7"/>
      <c r="BE8" s="7"/>
      <c r="BF8" s="7"/>
      <c r="BG8" s="7"/>
      <c r="BH8" s="7"/>
      <c r="BI8" s="7"/>
      <c r="BJ8" s="3"/>
      <c r="BK8" s="3"/>
      <c r="BL8" s="28" t="s">
        <v>12</v>
      </c>
      <c r="BM8" s="38"/>
      <c r="BN8" s="45" t="s">
        <v>20</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22</v>
      </c>
      <c r="AE9" s="5"/>
      <c r="AF9" s="5"/>
      <c r="AG9" s="5"/>
      <c r="AH9" s="5"/>
      <c r="AI9" s="5"/>
      <c r="AJ9" s="5"/>
      <c r="AK9" s="3"/>
      <c r="AL9" s="5" t="s">
        <v>30</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9" t="s">
        <v>36</v>
      </c>
      <c r="BM9" s="39"/>
      <c r="BN9" s="46" t="s">
        <v>38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37.35</v>
      </c>
      <c r="J10" s="7"/>
      <c r="K10" s="7"/>
      <c r="L10" s="7"/>
      <c r="M10" s="7"/>
      <c r="N10" s="7"/>
      <c r="O10" s="7"/>
      <c r="P10" s="7">
        <f>データ!P6</f>
        <v>3.e-002</v>
      </c>
      <c r="Q10" s="7"/>
      <c r="R10" s="7"/>
      <c r="S10" s="7"/>
      <c r="T10" s="7"/>
      <c r="U10" s="7"/>
      <c r="V10" s="7"/>
      <c r="W10" s="7">
        <f>データ!Q6</f>
        <v>100</v>
      </c>
      <c r="X10" s="7"/>
      <c r="Y10" s="7"/>
      <c r="Z10" s="7"/>
      <c r="AA10" s="7"/>
      <c r="AB10" s="7"/>
      <c r="AC10" s="7"/>
      <c r="AD10" s="22">
        <f>データ!R6</f>
        <v>3132</v>
      </c>
      <c r="AE10" s="22"/>
      <c r="AF10" s="22"/>
      <c r="AG10" s="22"/>
      <c r="AH10" s="22"/>
      <c r="AI10" s="22"/>
      <c r="AJ10" s="22"/>
      <c r="AK10" s="2"/>
      <c r="AL10" s="22">
        <f>データ!V6</f>
        <v>16</v>
      </c>
      <c r="AM10" s="22"/>
      <c r="AN10" s="22"/>
      <c r="AO10" s="22"/>
      <c r="AP10" s="22"/>
      <c r="AQ10" s="22"/>
      <c r="AR10" s="22"/>
      <c r="AS10" s="22"/>
      <c r="AT10" s="7">
        <f>データ!W6</f>
        <v>1.e-002</v>
      </c>
      <c r="AU10" s="7"/>
      <c r="AV10" s="7"/>
      <c r="AW10" s="7"/>
      <c r="AX10" s="7"/>
      <c r="AY10" s="7"/>
      <c r="AZ10" s="7"/>
      <c r="BA10" s="7"/>
      <c r="BB10" s="7">
        <f>データ!X6</f>
        <v>1600</v>
      </c>
      <c r="BC10" s="7"/>
      <c r="BD10" s="7"/>
      <c r="BE10" s="7"/>
      <c r="BF10" s="7"/>
      <c r="BG10" s="7"/>
      <c r="BH10" s="7"/>
      <c r="BI10" s="7"/>
      <c r="BJ10" s="2"/>
      <c r="BK10" s="2"/>
      <c r="BL10" s="30" t="s">
        <v>39</v>
      </c>
      <c r="BM10" s="40"/>
      <c r="BN10" s="47" t="s">
        <v>43</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45</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46</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120</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t="s">
        <v>15</v>
      </c>
      <c r="D34" s="16"/>
      <c r="E34" s="16"/>
      <c r="F34" s="16"/>
      <c r="G34" s="16"/>
      <c r="H34" s="16"/>
      <c r="I34" s="16"/>
      <c r="J34" s="16"/>
      <c r="K34" s="16"/>
      <c r="L34" s="16"/>
      <c r="M34" s="16"/>
      <c r="N34" s="16"/>
      <c r="O34" s="16"/>
      <c r="P34" s="16"/>
      <c r="Q34" s="20"/>
      <c r="R34" s="16" t="s">
        <v>47</v>
      </c>
      <c r="S34" s="16"/>
      <c r="T34" s="16"/>
      <c r="U34" s="16"/>
      <c r="V34" s="16"/>
      <c r="W34" s="16"/>
      <c r="X34" s="16"/>
      <c r="Y34" s="16"/>
      <c r="Z34" s="16"/>
      <c r="AA34" s="16"/>
      <c r="AB34" s="16"/>
      <c r="AC34" s="16"/>
      <c r="AD34" s="16"/>
      <c r="AE34" s="16"/>
      <c r="AF34" s="20"/>
      <c r="AG34" s="16" t="s">
        <v>49</v>
      </c>
      <c r="AH34" s="16"/>
      <c r="AI34" s="16"/>
      <c r="AJ34" s="16"/>
      <c r="AK34" s="16"/>
      <c r="AL34" s="16"/>
      <c r="AM34" s="16"/>
      <c r="AN34" s="16"/>
      <c r="AO34" s="16"/>
      <c r="AP34" s="16"/>
      <c r="AQ34" s="16"/>
      <c r="AR34" s="16"/>
      <c r="AS34" s="16"/>
      <c r="AT34" s="16"/>
      <c r="AU34" s="20"/>
      <c r="AV34" s="16" t="s">
        <v>41</v>
      </c>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51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117</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t="s">
        <v>6</v>
      </c>
      <c r="D56" s="16"/>
      <c r="E56" s="16"/>
      <c r="F56" s="16"/>
      <c r="G56" s="16"/>
      <c r="H56" s="16"/>
      <c r="I56" s="16"/>
      <c r="J56" s="16"/>
      <c r="K56" s="16"/>
      <c r="L56" s="16"/>
      <c r="M56" s="16"/>
      <c r="N56" s="16"/>
      <c r="O56" s="16"/>
      <c r="P56" s="16"/>
      <c r="Q56" s="20"/>
      <c r="R56" s="16" t="s">
        <v>31</v>
      </c>
      <c r="S56" s="16"/>
      <c r="T56" s="16"/>
      <c r="U56" s="16"/>
      <c r="V56" s="16"/>
      <c r="W56" s="16"/>
      <c r="X56" s="16"/>
      <c r="Y56" s="16"/>
      <c r="Z56" s="16"/>
      <c r="AA56" s="16"/>
      <c r="AB56" s="16"/>
      <c r="AC56" s="16"/>
      <c r="AD56" s="16"/>
      <c r="AE56" s="16"/>
      <c r="AF56" s="20"/>
      <c r="AG56" s="16" t="s">
        <v>44</v>
      </c>
      <c r="AH56" s="16"/>
      <c r="AI56" s="16"/>
      <c r="AJ56" s="16"/>
      <c r="AK56" s="16"/>
      <c r="AL56" s="16"/>
      <c r="AM56" s="16"/>
      <c r="AN56" s="16"/>
      <c r="AO56" s="16"/>
      <c r="AP56" s="16"/>
      <c r="AQ56" s="16"/>
      <c r="AR56" s="16"/>
      <c r="AS56" s="16"/>
      <c r="AT56" s="16"/>
      <c r="AU56" s="20"/>
      <c r="AV56" s="16" t="s">
        <v>52</v>
      </c>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121</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t="s">
        <v>54</v>
      </c>
      <c r="D79" s="16"/>
      <c r="E79" s="16"/>
      <c r="F79" s="16"/>
      <c r="G79" s="16"/>
      <c r="H79" s="16"/>
      <c r="I79" s="16"/>
      <c r="J79" s="16"/>
      <c r="K79" s="16"/>
      <c r="L79" s="16"/>
      <c r="M79" s="16"/>
      <c r="N79" s="16"/>
      <c r="O79" s="16"/>
      <c r="P79" s="16"/>
      <c r="Q79" s="16"/>
      <c r="R79" s="16"/>
      <c r="S79" s="16"/>
      <c r="T79" s="16"/>
      <c r="U79" s="20"/>
      <c r="V79" s="20"/>
      <c r="W79" s="16" t="s">
        <v>56</v>
      </c>
      <c r="X79" s="16"/>
      <c r="Y79" s="16"/>
      <c r="Z79" s="16"/>
      <c r="AA79" s="16"/>
      <c r="AB79" s="16"/>
      <c r="AC79" s="16"/>
      <c r="AD79" s="16"/>
      <c r="AE79" s="16"/>
      <c r="AF79" s="16"/>
      <c r="AG79" s="16"/>
      <c r="AH79" s="16"/>
      <c r="AI79" s="16"/>
      <c r="AJ79" s="16"/>
      <c r="AK79" s="16"/>
      <c r="AL79" s="16"/>
      <c r="AM79" s="16"/>
      <c r="AN79" s="16"/>
      <c r="AO79" s="20"/>
      <c r="AP79" s="20"/>
      <c r="AQ79" s="16" t="s">
        <v>57</v>
      </c>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6"/>
      <c r="D81" s="16"/>
      <c r="E81" s="16"/>
      <c r="F81" s="16"/>
      <c r="G81" s="16"/>
      <c r="H81" s="16"/>
      <c r="I81" s="16"/>
      <c r="J81" s="16"/>
      <c r="K81" s="16"/>
      <c r="L81" s="16"/>
      <c r="M81" s="16"/>
      <c r="N81" s="16"/>
      <c r="O81" s="16"/>
      <c r="P81" s="16"/>
      <c r="Q81" s="16"/>
      <c r="R81" s="16"/>
      <c r="S81" s="16"/>
      <c r="T81" s="16"/>
      <c r="U81" s="15"/>
      <c r="V81" s="15"/>
      <c r="W81" s="16"/>
      <c r="X81" s="16"/>
      <c r="Y81" s="16"/>
      <c r="Z81" s="16"/>
      <c r="AA81" s="16"/>
      <c r="AB81" s="16"/>
      <c r="AC81" s="16"/>
      <c r="AD81" s="16"/>
      <c r="AE81" s="16"/>
      <c r="AF81" s="16"/>
      <c r="AG81" s="16"/>
      <c r="AH81" s="16"/>
      <c r="AI81" s="16"/>
      <c r="AJ81" s="16"/>
      <c r="AK81" s="16"/>
      <c r="AL81" s="16"/>
      <c r="AM81" s="16"/>
      <c r="AN81" s="16"/>
      <c r="AO81" s="15"/>
      <c r="AP81" s="15"/>
      <c r="AQ81" s="16"/>
      <c r="AR81" s="16"/>
      <c r="AS81" s="16"/>
      <c r="AT81" s="16"/>
      <c r="AU81" s="16"/>
      <c r="AV81" s="16"/>
      <c r="AW81" s="16"/>
      <c r="AX81" s="16"/>
      <c r="AY81" s="16"/>
      <c r="AZ81" s="16"/>
      <c r="BA81" s="16"/>
      <c r="BB81" s="16"/>
      <c r="BC81" s="16"/>
      <c r="BD81" s="16"/>
      <c r="BE81" s="16"/>
      <c r="BF81" s="16"/>
      <c r="BG81" s="16"/>
      <c r="BH81" s="16"/>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58</v>
      </c>
    </row>
    <row r="84" spans="1:78">
      <c r="C84" s="19" t="s">
        <v>59</v>
      </c>
    </row>
    <row r="85" spans="1:78" hidden="1">
      <c r="B85" s="12" t="s">
        <v>61</v>
      </c>
      <c r="C85" s="12"/>
      <c r="D85" s="12"/>
      <c r="E85" s="12" t="s">
        <v>62</v>
      </c>
      <c r="F85" s="12" t="s">
        <v>63</v>
      </c>
      <c r="G85" s="12" t="s">
        <v>64</v>
      </c>
      <c r="H85" s="12" t="s">
        <v>50</v>
      </c>
      <c r="I85" s="12" t="s">
        <v>8</v>
      </c>
      <c r="J85" s="12" t="s">
        <v>65</v>
      </c>
      <c r="K85" s="12" t="s">
        <v>66</v>
      </c>
      <c r="L85" s="12" t="s">
        <v>34</v>
      </c>
      <c r="M85" s="12" t="s">
        <v>37</v>
      </c>
      <c r="N85" s="12" t="s">
        <v>67</v>
      </c>
      <c r="O85" s="12" t="s">
        <v>55</v>
      </c>
    </row>
    <row r="86" spans="1:78" hidden="1">
      <c r="B86" s="12"/>
      <c r="C86" s="12"/>
      <c r="D86" s="12"/>
      <c r="E86" s="12" t="str">
        <f>データ!AI6</f>
        <v>【96.79】</v>
      </c>
      <c r="F86" s="12" t="str">
        <f>データ!AT6</f>
        <v>【1,454.74】</v>
      </c>
      <c r="G86" s="12" t="str">
        <f>データ!BE6</f>
        <v>【88.26】</v>
      </c>
      <c r="H86" s="12" t="str">
        <f>データ!BP6</f>
        <v>【1,943.90】</v>
      </c>
      <c r="I86" s="12" t="str">
        <f>データ!CA6</f>
        <v>【37.34】</v>
      </c>
      <c r="J86" s="12" t="str">
        <f>データ!CL6</f>
        <v>【502.45】</v>
      </c>
      <c r="K86" s="12" t="str">
        <f>データ!CW6</f>
        <v>【35.35】</v>
      </c>
      <c r="L86" s="12" t="str">
        <f>データ!DH6</f>
        <v>【89.79】</v>
      </c>
      <c r="M86" s="12" t="str">
        <f>データ!DS6</f>
        <v>【31.55】</v>
      </c>
      <c r="N86" s="12" t="str">
        <f>データ!ED6</f>
        <v>【0.00】</v>
      </c>
      <c r="O86" s="12" t="str">
        <f>データ!EO6</f>
        <v>【0.00】</v>
      </c>
    </row>
  </sheetData>
  <sheetProtection algorithmName="SHA-512" hashValue="JVrgLoDJz6G3XQXbUw6+0OwQmMI74x/k1Wf5h+fxc/3PdN+LbeSGennZCp4Rg1t4obUB1HldGaUMJRndB/n6pg==" saltValue="1prUKqPlfvrVxSIop0k1Ig==" spinCount="100000" sheet="1" objects="1" scenarios="1" formatCells="0" formatColumns="0" formatRows="0"/>
  <mergeCells count="57">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C34:P35"/>
    <mergeCell ref="R34:AE35"/>
    <mergeCell ref="AG34:AT35"/>
    <mergeCell ref="AV34:BI35"/>
    <mergeCell ref="BL45:BZ46"/>
    <mergeCell ref="C56:P57"/>
    <mergeCell ref="R56:AE57"/>
    <mergeCell ref="AG56:AT57"/>
    <mergeCell ref="AV56:BI57"/>
    <mergeCell ref="B60:BJ61"/>
    <mergeCell ref="BL64:BZ65"/>
    <mergeCell ref="C79:T80"/>
    <mergeCell ref="W79:AN80"/>
    <mergeCell ref="AQ79:BH80"/>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R10"/>
  <sheetViews>
    <sheetView showGridLines="0" workbookViewId="0"/>
  </sheetViews>
  <sheetFormatPr defaultRowHeight="13.5"/>
  <cols>
    <col min="2" max="144" width="11.875" customWidth="1"/>
  </cols>
  <sheetData>
    <row r="1" spans="1:148">
      <c r="A1" t="s">
        <v>60</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8">
      <c r="A2" s="60" t="s">
        <v>40</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19</v>
      </c>
      <c r="B3" s="62" t="s">
        <v>33</v>
      </c>
      <c r="C3" s="62" t="s">
        <v>69</v>
      </c>
      <c r="D3" s="62" t="s">
        <v>48</v>
      </c>
      <c r="E3" s="62" t="s">
        <v>2</v>
      </c>
      <c r="F3" s="62" t="s">
        <v>1</v>
      </c>
      <c r="G3" s="62" t="s">
        <v>25</v>
      </c>
      <c r="H3" s="68" t="s">
        <v>53</v>
      </c>
      <c r="I3" s="71"/>
      <c r="J3" s="71"/>
      <c r="K3" s="71"/>
      <c r="L3" s="71"/>
      <c r="M3" s="71"/>
      <c r="N3" s="71"/>
      <c r="O3" s="71"/>
      <c r="P3" s="71"/>
      <c r="Q3" s="71"/>
      <c r="R3" s="71"/>
      <c r="S3" s="71"/>
      <c r="T3" s="71"/>
      <c r="U3" s="71"/>
      <c r="V3" s="71"/>
      <c r="W3" s="71"/>
      <c r="X3" s="76"/>
      <c r="Y3" s="79" t="s">
        <v>70</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10</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8">
      <c r="A4" s="60" t="s">
        <v>71</v>
      </c>
      <c r="B4" s="63"/>
      <c r="C4" s="63"/>
      <c r="D4" s="63"/>
      <c r="E4" s="63"/>
      <c r="F4" s="63"/>
      <c r="G4" s="63"/>
      <c r="H4" s="69"/>
      <c r="I4" s="72"/>
      <c r="J4" s="72"/>
      <c r="K4" s="72"/>
      <c r="L4" s="72"/>
      <c r="M4" s="72"/>
      <c r="N4" s="72"/>
      <c r="O4" s="72"/>
      <c r="P4" s="72"/>
      <c r="Q4" s="72"/>
      <c r="R4" s="72"/>
      <c r="S4" s="72"/>
      <c r="T4" s="72"/>
      <c r="U4" s="72"/>
      <c r="V4" s="72"/>
      <c r="W4" s="72"/>
      <c r="X4" s="77"/>
      <c r="Y4" s="80" t="s">
        <v>72</v>
      </c>
      <c r="Z4" s="80"/>
      <c r="AA4" s="80"/>
      <c r="AB4" s="80"/>
      <c r="AC4" s="80"/>
      <c r="AD4" s="80"/>
      <c r="AE4" s="80"/>
      <c r="AF4" s="80"/>
      <c r="AG4" s="80"/>
      <c r="AH4" s="80"/>
      <c r="AI4" s="80"/>
      <c r="AJ4" s="80" t="s">
        <v>73</v>
      </c>
      <c r="AK4" s="80"/>
      <c r="AL4" s="80"/>
      <c r="AM4" s="80"/>
      <c r="AN4" s="80"/>
      <c r="AO4" s="80"/>
      <c r="AP4" s="80"/>
      <c r="AQ4" s="80"/>
      <c r="AR4" s="80"/>
      <c r="AS4" s="80"/>
      <c r="AT4" s="80"/>
      <c r="AU4" s="80" t="s">
        <v>28</v>
      </c>
      <c r="AV4" s="80"/>
      <c r="AW4" s="80"/>
      <c r="AX4" s="80"/>
      <c r="AY4" s="80"/>
      <c r="AZ4" s="80"/>
      <c r="BA4" s="80"/>
      <c r="BB4" s="80"/>
      <c r="BC4" s="80"/>
      <c r="BD4" s="80"/>
      <c r="BE4" s="80"/>
      <c r="BF4" s="80" t="s">
        <v>74</v>
      </c>
      <c r="BG4" s="80"/>
      <c r="BH4" s="80"/>
      <c r="BI4" s="80"/>
      <c r="BJ4" s="80"/>
      <c r="BK4" s="80"/>
      <c r="BL4" s="80"/>
      <c r="BM4" s="80"/>
      <c r="BN4" s="80"/>
      <c r="BO4" s="80"/>
      <c r="BP4" s="80"/>
      <c r="BQ4" s="80" t="s">
        <v>75</v>
      </c>
      <c r="BR4" s="80"/>
      <c r="BS4" s="80"/>
      <c r="BT4" s="80"/>
      <c r="BU4" s="80"/>
      <c r="BV4" s="80"/>
      <c r="BW4" s="80"/>
      <c r="BX4" s="80"/>
      <c r="BY4" s="80"/>
      <c r="BZ4" s="80"/>
      <c r="CA4" s="80"/>
      <c r="CB4" s="80" t="s">
        <v>76</v>
      </c>
      <c r="CC4" s="80"/>
      <c r="CD4" s="80"/>
      <c r="CE4" s="80"/>
      <c r="CF4" s="80"/>
      <c r="CG4" s="80"/>
      <c r="CH4" s="80"/>
      <c r="CI4" s="80"/>
      <c r="CJ4" s="80"/>
      <c r="CK4" s="80"/>
      <c r="CL4" s="80"/>
      <c r="CM4" s="80" t="s">
        <v>78</v>
      </c>
      <c r="CN4" s="80"/>
      <c r="CO4" s="80"/>
      <c r="CP4" s="80"/>
      <c r="CQ4" s="80"/>
      <c r="CR4" s="80"/>
      <c r="CS4" s="80"/>
      <c r="CT4" s="80"/>
      <c r="CU4" s="80"/>
      <c r="CV4" s="80"/>
      <c r="CW4" s="80"/>
      <c r="CX4" s="80" t="s">
        <v>79</v>
      </c>
      <c r="CY4" s="80"/>
      <c r="CZ4" s="80"/>
      <c r="DA4" s="80"/>
      <c r="DB4" s="80"/>
      <c r="DC4" s="80"/>
      <c r="DD4" s="80"/>
      <c r="DE4" s="80"/>
      <c r="DF4" s="80"/>
      <c r="DG4" s="80"/>
      <c r="DH4" s="80"/>
      <c r="DI4" s="80" t="s">
        <v>80</v>
      </c>
      <c r="DJ4" s="80"/>
      <c r="DK4" s="80"/>
      <c r="DL4" s="80"/>
      <c r="DM4" s="80"/>
      <c r="DN4" s="80"/>
      <c r="DO4" s="80"/>
      <c r="DP4" s="80"/>
      <c r="DQ4" s="80"/>
      <c r="DR4" s="80"/>
      <c r="DS4" s="80"/>
      <c r="DT4" s="80" t="s">
        <v>81</v>
      </c>
      <c r="DU4" s="80"/>
      <c r="DV4" s="80"/>
      <c r="DW4" s="80"/>
      <c r="DX4" s="80"/>
      <c r="DY4" s="80"/>
      <c r="DZ4" s="80"/>
      <c r="EA4" s="80"/>
      <c r="EB4" s="80"/>
      <c r="EC4" s="80"/>
      <c r="ED4" s="80"/>
      <c r="EE4" s="80" t="s">
        <v>82</v>
      </c>
      <c r="EF4" s="80"/>
      <c r="EG4" s="80"/>
      <c r="EH4" s="80"/>
      <c r="EI4" s="80"/>
      <c r="EJ4" s="80"/>
      <c r="EK4" s="80"/>
      <c r="EL4" s="80"/>
      <c r="EM4" s="80"/>
      <c r="EN4" s="80"/>
      <c r="EO4" s="80"/>
    </row>
    <row r="5" spans="1:148">
      <c r="A5" s="60" t="s">
        <v>83</v>
      </c>
      <c r="B5" s="64"/>
      <c r="C5" s="64"/>
      <c r="D5" s="64"/>
      <c r="E5" s="64"/>
      <c r="F5" s="64"/>
      <c r="G5" s="64"/>
      <c r="H5" s="70" t="s">
        <v>68</v>
      </c>
      <c r="I5" s="70" t="s">
        <v>84</v>
      </c>
      <c r="J5" s="70" t="s">
        <v>85</v>
      </c>
      <c r="K5" s="70" t="s">
        <v>86</v>
      </c>
      <c r="L5" s="70" t="s">
        <v>87</v>
      </c>
      <c r="M5" s="70" t="s">
        <v>3</v>
      </c>
      <c r="N5" s="70" t="s">
        <v>88</v>
      </c>
      <c r="O5" s="70" t="s">
        <v>89</v>
      </c>
      <c r="P5" s="70" t="s">
        <v>90</v>
      </c>
      <c r="Q5" s="70" t="s">
        <v>91</v>
      </c>
      <c r="R5" s="70" t="s">
        <v>5</v>
      </c>
      <c r="S5" s="70" t="s">
        <v>92</v>
      </c>
      <c r="T5" s="70" t="s">
        <v>93</v>
      </c>
      <c r="U5" s="70" t="s">
        <v>77</v>
      </c>
      <c r="V5" s="70" t="s">
        <v>94</v>
      </c>
      <c r="W5" s="70" t="s">
        <v>95</v>
      </c>
      <c r="X5" s="70" t="s">
        <v>96</v>
      </c>
      <c r="Y5" s="70" t="s">
        <v>97</v>
      </c>
      <c r="Z5" s="70" t="s">
        <v>42</v>
      </c>
      <c r="AA5" s="70" t="s">
        <v>98</v>
      </c>
      <c r="AB5" s="70" t="s">
        <v>99</v>
      </c>
      <c r="AC5" s="70" t="s">
        <v>100</v>
      </c>
      <c r="AD5" s="70" t="s">
        <v>102</v>
      </c>
      <c r="AE5" s="70" t="s">
        <v>103</v>
      </c>
      <c r="AF5" s="70" t="s">
        <v>104</v>
      </c>
      <c r="AG5" s="70" t="s">
        <v>105</v>
      </c>
      <c r="AH5" s="70" t="s">
        <v>106</v>
      </c>
      <c r="AI5" s="70" t="s">
        <v>61</v>
      </c>
      <c r="AJ5" s="70" t="s">
        <v>97</v>
      </c>
      <c r="AK5" s="70" t="s">
        <v>42</v>
      </c>
      <c r="AL5" s="70" t="s">
        <v>98</v>
      </c>
      <c r="AM5" s="70" t="s">
        <v>99</v>
      </c>
      <c r="AN5" s="70" t="s">
        <v>100</v>
      </c>
      <c r="AO5" s="70" t="s">
        <v>102</v>
      </c>
      <c r="AP5" s="70" t="s">
        <v>103</v>
      </c>
      <c r="AQ5" s="70" t="s">
        <v>104</v>
      </c>
      <c r="AR5" s="70" t="s">
        <v>105</v>
      </c>
      <c r="AS5" s="70" t="s">
        <v>106</v>
      </c>
      <c r="AT5" s="70" t="s">
        <v>101</v>
      </c>
      <c r="AU5" s="70" t="s">
        <v>97</v>
      </c>
      <c r="AV5" s="70" t="s">
        <v>42</v>
      </c>
      <c r="AW5" s="70" t="s">
        <v>98</v>
      </c>
      <c r="AX5" s="70" t="s">
        <v>99</v>
      </c>
      <c r="AY5" s="70" t="s">
        <v>100</v>
      </c>
      <c r="AZ5" s="70" t="s">
        <v>102</v>
      </c>
      <c r="BA5" s="70" t="s">
        <v>103</v>
      </c>
      <c r="BB5" s="70" t="s">
        <v>104</v>
      </c>
      <c r="BC5" s="70" t="s">
        <v>105</v>
      </c>
      <c r="BD5" s="70" t="s">
        <v>106</v>
      </c>
      <c r="BE5" s="70" t="s">
        <v>101</v>
      </c>
      <c r="BF5" s="70" t="s">
        <v>97</v>
      </c>
      <c r="BG5" s="70" t="s">
        <v>42</v>
      </c>
      <c r="BH5" s="70" t="s">
        <v>98</v>
      </c>
      <c r="BI5" s="70" t="s">
        <v>99</v>
      </c>
      <c r="BJ5" s="70" t="s">
        <v>100</v>
      </c>
      <c r="BK5" s="70" t="s">
        <v>102</v>
      </c>
      <c r="BL5" s="70" t="s">
        <v>103</v>
      </c>
      <c r="BM5" s="70" t="s">
        <v>104</v>
      </c>
      <c r="BN5" s="70" t="s">
        <v>105</v>
      </c>
      <c r="BO5" s="70" t="s">
        <v>106</v>
      </c>
      <c r="BP5" s="70" t="s">
        <v>101</v>
      </c>
      <c r="BQ5" s="70" t="s">
        <v>97</v>
      </c>
      <c r="BR5" s="70" t="s">
        <v>42</v>
      </c>
      <c r="BS5" s="70" t="s">
        <v>98</v>
      </c>
      <c r="BT5" s="70" t="s">
        <v>99</v>
      </c>
      <c r="BU5" s="70" t="s">
        <v>100</v>
      </c>
      <c r="BV5" s="70" t="s">
        <v>102</v>
      </c>
      <c r="BW5" s="70" t="s">
        <v>103</v>
      </c>
      <c r="BX5" s="70" t="s">
        <v>104</v>
      </c>
      <c r="BY5" s="70" t="s">
        <v>105</v>
      </c>
      <c r="BZ5" s="70" t="s">
        <v>106</v>
      </c>
      <c r="CA5" s="70" t="s">
        <v>101</v>
      </c>
      <c r="CB5" s="70" t="s">
        <v>97</v>
      </c>
      <c r="CC5" s="70" t="s">
        <v>42</v>
      </c>
      <c r="CD5" s="70" t="s">
        <v>98</v>
      </c>
      <c r="CE5" s="70" t="s">
        <v>99</v>
      </c>
      <c r="CF5" s="70" t="s">
        <v>100</v>
      </c>
      <c r="CG5" s="70" t="s">
        <v>102</v>
      </c>
      <c r="CH5" s="70" t="s">
        <v>103</v>
      </c>
      <c r="CI5" s="70" t="s">
        <v>104</v>
      </c>
      <c r="CJ5" s="70" t="s">
        <v>105</v>
      </c>
      <c r="CK5" s="70" t="s">
        <v>106</v>
      </c>
      <c r="CL5" s="70" t="s">
        <v>101</v>
      </c>
      <c r="CM5" s="70" t="s">
        <v>97</v>
      </c>
      <c r="CN5" s="70" t="s">
        <v>42</v>
      </c>
      <c r="CO5" s="70" t="s">
        <v>98</v>
      </c>
      <c r="CP5" s="70" t="s">
        <v>99</v>
      </c>
      <c r="CQ5" s="70" t="s">
        <v>100</v>
      </c>
      <c r="CR5" s="70" t="s">
        <v>102</v>
      </c>
      <c r="CS5" s="70" t="s">
        <v>103</v>
      </c>
      <c r="CT5" s="70" t="s">
        <v>104</v>
      </c>
      <c r="CU5" s="70" t="s">
        <v>105</v>
      </c>
      <c r="CV5" s="70" t="s">
        <v>106</v>
      </c>
      <c r="CW5" s="70" t="s">
        <v>101</v>
      </c>
      <c r="CX5" s="70" t="s">
        <v>97</v>
      </c>
      <c r="CY5" s="70" t="s">
        <v>42</v>
      </c>
      <c r="CZ5" s="70" t="s">
        <v>98</v>
      </c>
      <c r="DA5" s="70" t="s">
        <v>99</v>
      </c>
      <c r="DB5" s="70" t="s">
        <v>100</v>
      </c>
      <c r="DC5" s="70" t="s">
        <v>102</v>
      </c>
      <c r="DD5" s="70" t="s">
        <v>103</v>
      </c>
      <c r="DE5" s="70" t="s">
        <v>104</v>
      </c>
      <c r="DF5" s="70" t="s">
        <v>105</v>
      </c>
      <c r="DG5" s="70" t="s">
        <v>106</v>
      </c>
      <c r="DH5" s="70" t="s">
        <v>101</v>
      </c>
      <c r="DI5" s="70" t="s">
        <v>97</v>
      </c>
      <c r="DJ5" s="70" t="s">
        <v>42</v>
      </c>
      <c r="DK5" s="70" t="s">
        <v>98</v>
      </c>
      <c r="DL5" s="70" t="s">
        <v>99</v>
      </c>
      <c r="DM5" s="70" t="s">
        <v>100</v>
      </c>
      <c r="DN5" s="70" t="s">
        <v>102</v>
      </c>
      <c r="DO5" s="70" t="s">
        <v>103</v>
      </c>
      <c r="DP5" s="70" t="s">
        <v>104</v>
      </c>
      <c r="DQ5" s="70" t="s">
        <v>105</v>
      </c>
      <c r="DR5" s="70" t="s">
        <v>106</v>
      </c>
      <c r="DS5" s="70" t="s">
        <v>101</v>
      </c>
      <c r="DT5" s="70" t="s">
        <v>97</v>
      </c>
      <c r="DU5" s="70" t="s">
        <v>42</v>
      </c>
      <c r="DV5" s="70" t="s">
        <v>98</v>
      </c>
      <c r="DW5" s="70" t="s">
        <v>99</v>
      </c>
      <c r="DX5" s="70" t="s">
        <v>100</v>
      </c>
      <c r="DY5" s="70" t="s">
        <v>102</v>
      </c>
      <c r="DZ5" s="70" t="s">
        <v>103</v>
      </c>
      <c r="EA5" s="70" t="s">
        <v>104</v>
      </c>
      <c r="EB5" s="70" t="s">
        <v>105</v>
      </c>
      <c r="EC5" s="70" t="s">
        <v>106</v>
      </c>
      <c r="ED5" s="70" t="s">
        <v>101</v>
      </c>
      <c r="EE5" s="70" t="s">
        <v>97</v>
      </c>
      <c r="EF5" s="70" t="s">
        <v>42</v>
      </c>
      <c r="EG5" s="70" t="s">
        <v>98</v>
      </c>
      <c r="EH5" s="70" t="s">
        <v>99</v>
      </c>
      <c r="EI5" s="70" t="s">
        <v>100</v>
      </c>
      <c r="EJ5" s="70" t="s">
        <v>102</v>
      </c>
      <c r="EK5" s="70" t="s">
        <v>103</v>
      </c>
      <c r="EL5" s="70" t="s">
        <v>104</v>
      </c>
      <c r="EM5" s="70" t="s">
        <v>105</v>
      </c>
      <c r="EN5" s="70" t="s">
        <v>106</v>
      </c>
      <c r="EO5" s="70" t="s">
        <v>101</v>
      </c>
    </row>
    <row r="6" spans="1:148" s="59" customFormat="1">
      <c r="A6" s="60" t="s">
        <v>107</v>
      </c>
      <c r="B6" s="65">
        <f t="shared" ref="B6:X6" si="1">B7</f>
        <v>2017</v>
      </c>
      <c r="C6" s="65">
        <f t="shared" si="1"/>
        <v>332046</v>
      </c>
      <c r="D6" s="65">
        <f t="shared" si="1"/>
        <v>46</v>
      </c>
      <c r="E6" s="65">
        <f t="shared" si="1"/>
        <v>17</v>
      </c>
      <c r="F6" s="65">
        <f t="shared" si="1"/>
        <v>9</v>
      </c>
      <c r="G6" s="65">
        <f t="shared" si="1"/>
        <v>0</v>
      </c>
      <c r="H6" s="65" t="str">
        <f t="shared" si="1"/>
        <v>岡山県　玉野市</v>
      </c>
      <c r="I6" s="65" t="str">
        <f t="shared" si="1"/>
        <v>法適用</v>
      </c>
      <c r="J6" s="65" t="str">
        <f t="shared" si="1"/>
        <v>下水道事業</v>
      </c>
      <c r="K6" s="65" t="str">
        <f t="shared" si="1"/>
        <v>小規模集合排水処理</v>
      </c>
      <c r="L6" s="65" t="str">
        <f t="shared" si="1"/>
        <v>I2</v>
      </c>
      <c r="M6" s="65" t="str">
        <f t="shared" si="1"/>
        <v>非設置</v>
      </c>
      <c r="N6" s="73" t="str">
        <f t="shared" si="1"/>
        <v>-</v>
      </c>
      <c r="O6" s="73">
        <f t="shared" si="1"/>
        <v>37.35</v>
      </c>
      <c r="P6" s="73">
        <f t="shared" si="1"/>
        <v>3.e-002</v>
      </c>
      <c r="Q6" s="73">
        <f t="shared" si="1"/>
        <v>100</v>
      </c>
      <c r="R6" s="73">
        <f t="shared" si="1"/>
        <v>3132</v>
      </c>
      <c r="S6" s="73">
        <f t="shared" si="1"/>
        <v>60458</v>
      </c>
      <c r="T6" s="73">
        <f t="shared" si="1"/>
        <v>103.58</v>
      </c>
      <c r="U6" s="73">
        <f t="shared" si="1"/>
        <v>583.67999999999995</v>
      </c>
      <c r="V6" s="73">
        <f t="shared" si="1"/>
        <v>16</v>
      </c>
      <c r="W6" s="73">
        <f t="shared" si="1"/>
        <v>1.e-002</v>
      </c>
      <c r="X6" s="73">
        <f t="shared" si="1"/>
        <v>1600</v>
      </c>
      <c r="Y6" s="81" t="str">
        <f t="shared" ref="Y6:AH6" si="2">IF(Y7="",NA(),Y7)</f>
        <v>-</v>
      </c>
      <c r="Z6" s="81" t="str">
        <f t="shared" si="2"/>
        <v>-</v>
      </c>
      <c r="AA6" s="81">
        <f t="shared" si="2"/>
        <v>126.15</v>
      </c>
      <c r="AB6" s="81">
        <f t="shared" si="2"/>
        <v>132.58000000000001</v>
      </c>
      <c r="AC6" s="81">
        <f t="shared" si="2"/>
        <v>122.53</v>
      </c>
      <c r="AD6" s="81" t="str">
        <f t="shared" si="2"/>
        <v>-</v>
      </c>
      <c r="AE6" s="81" t="str">
        <f t="shared" si="2"/>
        <v>-</v>
      </c>
      <c r="AF6" s="81">
        <f t="shared" si="2"/>
        <v>98.17</v>
      </c>
      <c r="AG6" s="81">
        <f t="shared" si="2"/>
        <v>100.48</v>
      </c>
      <c r="AH6" s="81">
        <f t="shared" si="2"/>
        <v>97.69</v>
      </c>
      <c r="AI6" s="73" t="str">
        <f>IF(AI7="","",IF(AI7="-","【-】","【"&amp;SUBSTITUTE(TEXT(AI7,"#,##0.00"),"-","△")&amp;"】"))</f>
        <v>【96.79】</v>
      </c>
      <c r="AJ6" s="81" t="str">
        <f t="shared" ref="AJ6:AS6" si="3">IF(AJ7="",NA(),AJ7)</f>
        <v>-</v>
      </c>
      <c r="AK6" s="81" t="str">
        <f t="shared" si="3"/>
        <v>-</v>
      </c>
      <c r="AL6" s="73">
        <f t="shared" si="3"/>
        <v>0</v>
      </c>
      <c r="AM6" s="73">
        <f t="shared" si="3"/>
        <v>0</v>
      </c>
      <c r="AN6" s="73">
        <f t="shared" si="3"/>
        <v>0</v>
      </c>
      <c r="AO6" s="81" t="str">
        <f t="shared" si="3"/>
        <v>-</v>
      </c>
      <c r="AP6" s="81" t="str">
        <f t="shared" si="3"/>
        <v>-</v>
      </c>
      <c r="AQ6" s="81">
        <f t="shared" si="3"/>
        <v>2103.21</v>
      </c>
      <c r="AR6" s="81">
        <f t="shared" si="3"/>
        <v>2146.5100000000002</v>
      </c>
      <c r="AS6" s="81">
        <f t="shared" si="3"/>
        <v>1037.73</v>
      </c>
      <c r="AT6" s="73" t="str">
        <f>IF(AT7="","",IF(AT7="-","【-】","【"&amp;SUBSTITUTE(TEXT(AT7,"#,##0.00"),"-","△")&amp;"】"))</f>
        <v>【1,454.74】</v>
      </c>
      <c r="AU6" s="81" t="str">
        <f t="shared" ref="AU6:BD6" si="4">IF(AU7="",NA(),AU7)</f>
        <v>-</v>
      </c>
      <c r="AV6" s="81" t="str">
        <f t="shared" si="4"/>
        <v>-</v>
      </c>
      <c r="AW6" s="81">
        <f t="shared" si="4"/>
        <v>606.49</v>
      </c>
      <c r="AX6" s="81">
        <f t="shared" si="4"/>
        <v>783.3</v>
      </c>
      <c r="AY6" s="81">
        <f t="shared" si="4"/>
        <v>802.54</v>
      </c>
      <c r="AZ6" s="81" t="str">
        <f t="shared" si="4"/>
        <v>-</v>
      </c>
      <c r="BA6" s="81" t="str">
        <f t="shared" si="4"/>
        <v>-</v>
      </c>
      <c r="BB6" s="81">
        <f t="shared" si="4"/>
        <v>113.57</v>
      </c>
      <c r="BC6" s="81">
        <f t="shared" si="4"/>
        <v>125.88</v>
      </c>
      <c r="BD6" s="81">
        <f t="shared" si="4"/>
        <v>89.03</v>
      </c>
      <c r="BE6" s="73" t="str">
        <f>IF(BE7="","",IF(BE7="-","【-】","【"&amp;SUBSTITUTE(TEXT(BE7,"#,##0.00"),"-","△")&amp;"】"))</f>
        <v>【88.26】</v>
      </c>
      <c r="BF6" s="81" t="str">
        <f t="shared" ref="BF6:BO6" si="5">IF(BF7="",NA(),BF7)</f>
        <v>-</v>
      </c>
      <c r="BG6" s="81" t="str">
        <f t="shared" si="5"/>
        <v>-</v>
      </c>
      <c r="BH6" s="81">
        <f t="shared" si="5"/>
        <v>11526.46</v>
      </c>
      <c r="BI6" s="81">
        <f t="shared" si="5"/>
        <v>12275</v>
      </c>
      <c r="BJ6" s="81">
        <f t="shared" si="5"/>
        <v>11574.4</v>
      </c>
      <c r="BK6" s="81" t="str">
        <f t="shared" si="5"/>
        <v>-</v>
      </c>
      <c r="BL6" s="81" t="str">
        <f t="shared" si="5"/>
        <v>-</v>
      </c>
      <c r="BM6" s="81">
        <f t="shared" si="5"/>
        <v>3188.44</v>
      </c>
      <c r="BN6" s="81">
        <f t="shared" si="5"/>
        <v>4170.3999999999996</v>
      </c>
      <c r="BO6" s="81">
        <f t="shared" si="5"/>
        <v>1759.36</v>
      </c>
      <c r="BP6" s="73" t="str">
        <f>IF(BP7="","",IF(BP7="-","【-】","【"&amp;SUBSTITUTE(TEXT(BP7,"#,##0.00"),"-","△")&amp;"】"))</f>
        <v>【1,943.90】</v>
      </c>
      <c r="BQ6" s="81" t="str">
        <f t="shared" ref="BQ6:BZ6" si="6">IF(BQ7="",NA(),BQ7)</f>
        <v>-</v>
      </c>
      <c r="BR6" s="81" t="str">
        <f t="shared" si="6"/>
        <v>-</v>
      </c>
      <c r="BS6" s="81">
        <f t="shared" si="6"/>
        <v>1.85</v>
      </c>
      <c r="BT6" s="81">
        <f t="shared" si="6"/>
        <v>2.33</v>
      </c>
      <c r="BU6" s="81">
        <f t="shared" si="6"/>
        <v>2.7</v>
      </c>
      <c r="BV6" s="81" t="str">
        <f t="shared" si="6"/>
        <v>-</v>
      </c>
      <c r="BW6" s="81" t="str">
        <f t="shared" si="6"/>
        <v>-</v>
      </c>
      <c r="BX6" s="81">
        <f t="shared" si="6"/>
        <v>26.47</v>
      </c>
      <c r="BY6" s="81">
        <f t="shared" si="6"/>
        <v>32.14</v>
      </c>
      <c r="BZ6" s="81">
        <f t="shared" si="6"/>
        <v>37.200000000000003</v>
      </c>
      <c r="CA6" s="73" t="str">
        <f>IF(CA7="","",IF(CA7="-","【-】","【"&amp;SUBSTITUTE(TEXT(CA7,"#,##0.00"),"-","△")&amp;"】"))</f>
        <v>【37.34】</v>
      </c>
      <c r="CB6" s="81" t="str">
        <f t="shared" ref="CB6:CK6" si="7">IF(CB7="",NA(),CB7)</f>
        <v>-</v>
      </c>
      <c r="CC6" s="81" t="str">
        <f t="shared" si="7"/>
        <v>-</v>
      </c>
      <c r="CD6" s="81">
        <f t="shared" si="7"/>
        <v>10067</v>
      </c>
      <c r="CE6" s="81">
        <f t="shared" si="7"/>
        <v>8307.9599999999991</v>
      </c>
      <c r="CF6" s="81">
        <f t="shared" si="7"/>
        <v>7151.72</v>
      </c>
      <c r="CG6" s="81" t="str">
        <f t="shared" si="7"/>
        <v>-</v>
      </c>
      <c r="CH6" s="81" t="str">
        <f t="shared" si="7"/>
        <v>-</v>
      </c>
      <c r="CI6" s="81">
        <f t="shared" si="7"/>
        <v>688.46</v>
      </c>
      <c r="CJ6" s="81">
        <f t="shared" si="7"/>
        <v>562.9</v>
      </c>
      <c r="CK6" s="81">
        <f t="shared" si="7"/>
        <v>508.64</v>
      </c>
      <c r="CL6" s="73" t="str">
        <f>IF(CL7="","",IF(CL7="-","【-】","【"&amp;SUBSTITUTE(TEXT(CL7,"#,##0.00"),"-","△")&amp;"】"))</f>
        <v>【502.45】</v>
      </c>
      <c r="CM6" s="81" t="str">
        <f t="shared" ref="CM6:CV6" si="8">IF(CM7="",NA(),CM7)</f>
        <v>-</v>
      </c>
      <c r="CN6" s="81" t="str">
        <f t="shared" si="8"/>
        <v>-</v>
      </c>
      <c r="CO6" s="81" t="str">
        <f t="shared" si="8"/>
        <v>-</v>
      </c>
      <c r="CP6" s="81" t="str">
        <f t="shared" si="8"/>
        <v>-</v>
      </c>
      <c r="CQ6" s="81" t="str">
        <f t="shared" si="8"/>
        <v>-</v>
      </c>
      <c r="CR6" s="81" t="str">
        <f t="shared" si="8"/>
        <v>-</v>
      </c>
      <c r="CS6" s="81" t="str">
        <f t="shared" si="8"/>
        <v>-</v>
      </c>
      <c r="CT6" s="81">
        <f t="shared" si="8"/>
        <v>40.96</v>
      </c>
      <c r="CU6" s="81">
        <f t="shared" si="8"/>
        <v>39.450000000000003</v>
      </c>
      <c r="CV6" s="81">
        <f t="shared" si="8"/>
        <v>34.29</v>
      </c>
      <c r="CW6" s="73" t="str">
        <f>IF(CW7="","",IF(CW7="-","【-】","【"&amp;SUBSTITUTE(TEXT(CW7,"#,##0.00"),"-","△")&amp;"】"))</f>
        <v>【35.35】</v>
      </c>
      <c r="CX6" s="81" t="str">
        <f t="shared" ref="CX6:DG6" si="9">IF(CX7="",NA(),CX7)</f>
        <v>-</v>
      </c>
      <c r="CY6" s="81" t="str">
        <f t="shared" si="9"/>
        <v>-</v>
      </c>
      <c r="CZ6" s="81">
        <f t="shared" si="9"/>
        <v>93.33</v>
      </c>
      <c r="DA6" s="81">
        <f t="shared" si="9"/>
        <v>93.75</v>
      </c>
      <c r="DB6" s="81">
        <f t="shared" si="9"/>
        <v>93.75</v>
      </c>
      <c r="DC6" s="81" t="str">
        <f t="shared" si="9"/>
        <v>-</v>
      </c>
      <c r="DD6" s="81" t="str">
        <f t="shared" si="9"/>
        <v>-</v>
      </c>
      <c r="DE6" s="81">
        <f t="shared" si="9"/>
        <v>90.64</v>
      </c>
      <c r="DF6" s="81">
        <f t="shared" si="9"/>
        <v>90.48</v>
      </c>
      <c r="DG6" s="81">
        <f t="shared" si="9"/>
        <v>89.88</v>
      </c>
      <c r="DH6" s="73" t="str">
        <f>IF(DH7="","",IF(DH7="-","【-】","【"&amp;SUBSTITUTE(TEXT(DH7,"#,##0.00"),"-","△")&amp;"】"))</f>
        <v>【89.79】</v>
      </c>
      <c r="DI6" s="81" t="str">
        <f t="shared" ref="DI6:DR6" si="10">IF(DI7="",NA(),DI7)</f>
        <v>-</v>
      </c>
      <c r="DJ6" s="81" t="str">
        <f t="shared" si="10"/>
        <v>-</v>
      </c>
      <c r="DK6" s="81">
        <f t="shared" si="10"/>
        <v>36.770000000000003</v>
      </c>
      <c r="DL6" s="81">
        <f t="shared" si="10"/>
        <v>39.56</v>
      </c>
      <c r="DM6" s="81">
        <f t="shared" si="10"/>
        <v>42.34</v>
      </c>
      <c r="DN6" s="81" t="str">
        <f t="shared" si="10"/>
        <v>-</v>
      </c>
      <c r="DO6" s="81" t="str">
        <f t="shared" si="10"/>
        <v>-</v>
      </c>
      <c r="DP6" s="81">
        <f t="shared" si="10"/>
        <v>27.41</v>
      </c>
      <c r="DQ6" s="81">
        <f t="shared" si="10"/>
        <v>30.5</v>
      </c>
      <c r="DR6" s="81">
        <f t="shared" si="10"/>
        <v>31.73</v>
      </c>
      <c r="DS6" s="73" t="str">
        <f>IF(DS7="","",IF(DS7="-","【-】","【"&amp;SUBSTITUTE(TEXT(DS7,"#,##0.00"),"-","△")&amp;"】"))</f>
        <v>【31.55】</v>
      </c>
      <c r="DT6" s="81" t="str">
        <f t="shared" ref="DT6:EC6" si="11">IF(DT7="",NA(),DT7)</f>
        <v>-</v>
      </c>
      <c r="DU6" s="81" t="str">
        <f t="shared" si="11"/>
        <v>-</v>
      </c>
      <c r="DV6" s="81" t="str">
        <f t="shared" si="11"/>
        <v>-</v>
      </c>
      <c r="DW6" s="81" t="str">
        <f t="shared" si="11"/>
        <v>-</v>
      </c>
      <c r="DX6" s="81" t="str">
        <f t="shared" si="11"/>
        <v>-</v>
      </c>
      <c r="DY6" s="81" t="str">
        <f t="shared" si="11"/>
        <v>-</v>
      </c>
      <c r="DZ6" s="81" t="str">
        <f t="shared" si="11"/>
        <v>-</v>
      </c>
      <c r="EA6" s="73">
        <f t="shared" si="11"/>
        <v>0</v>
      </c>
      <c r="EB6" s="73">
        <f t="shared" si="11"/>
        <v>0</v>
      </c>
      <c r="EC6" s="73">
        <f t="shared" si="11"/>
        <v>0</v>
      </c>
      <c r="ED6" s="73" t="str">
        <f>IF(ED7="","",IF(ED7="-","【-】","【"&amp;SUBSTITUTE(TEXT(ED7,"#,##0.00"),"-","△")&amp;"】"))</f>
        <v>【0.00】</v>
      </c>
      <c r="EE6" s="81" t="str">
        <f t="shared" ref="EE6:EN6" si="12">IF(EE7="",NA(),EE7)</f>
        <v>-</v>
      </c>
      <c r="EF6" s="81" t="str">
        <f t="shared" si="12"/>
        <v>-</v>
      </c>
      <c r="EG6" s="81" t="str">
        <f t="shared" si="12"/>
        <v>-</v>
      </c>
      <c r="EH6" s="81" t="str">
        <f t="shared" si="12"/>
        <v>-</v>
      </c>
      <c r="EI6" s="81" t="str">
        <f t="shared" si="12"/>
        <v>-</v>
      </c>
      <c r="EJ6" s="81" t="str">
        <f t="shared" si="12"/>
        <v>-</v>
      </c>
      <c r="EK6" s="81" t="str">
        <f t="shared" si="12"/>
        <v>-</v>
      </c>
      <c r="EL6" s="81">
        <f t="shared" si="12"/>
        <v>0.51</v>
      </c>
      <c r="EM6" s="73">
        <f t="shared" si="12"/>
        <v>0</v>
      </c>
      <c r="EN6" s="73">
        <f t="shared" si="12"/>
        <v>0</v>
      </c>
      <c r="EO6" s="73" t="str">
        <f>IF(EO7="","",IF(EO7="-","【-】","【"&amp;SUBSTITUTE(TEXT(EO7,"#,##0.00"),"-","△")&amp;"】"))</f>
        <v>【0.00】</v>
      </c>
    </row>
    <row r="7" spans="1:148" s="59" customFormat="1">
      <c r="A7" s="60"/>
      <c r="B7" s="66">
        <v>2017</v>
      </c>
      <c r="C7" s="66">
        <v>332046</v>
      </c>
      <c r="D7" s="66">
        <v>46</v>
      </c>
      <c r="E7" s="66">
        <v>17</v>
      </c>
      <c r="F7" s="66">
        <v>9</v>
      </c>
      <c r="G7" s="66">
        <v>0</v>
      </c>
      <c r="H7" s="66" t="s">
        <v>108</v>
      </c>
      <c r="I7" s="66" t="s">
        <v>109</v>
      </c>
      <c r="J7" s="66" t="s">
        <v>110</v>
      </c>
      <c r="K7" s="66" t="s">
        <v>21</v>
      </c>
      <c r="L7" s="66" t="s">
        <v>111</v>
      </c>
      <c r="M7" s="66" t="s">
        <v>112</v>
      </c>
      <c r="N7" s="74" t="s">
        <v>113</v>
      </c>
      <c r="O7" s="74">
        <v>37.35</v>
      </c>
      <c r="P7" s="74">
        <v>3.e-002</v>
      </c>
      <c r="Q7" s="74">
        <v>100</v>
      </c>
      <c r="R7" s="74">
        <v>3132</v>
      </c>
      <c r="S7" s="74">
        <v>60458</v>
      </c>
      <c r="T7" s="74">
        <v>103.58</v>
      </c>
      <c r="U7" s="74">
        <v>583.67999999999995</v>
      </c>
      <c r="V7" s="74">
        <v>16</v>
      </c>
      <c r="W7" s="74">
        <v>1.e-002</v>
      </c>
      <c r="X7" s="74">
        <v>1600</v>
      </c>
      <c r="Y7" s="74" t="s">
        <v>113</v>
      </c>
      <c r="Z7" s="74" t="s">
        <v>113</v>
      </c>
      <c r="AA7" s="74">
        <v>126.15</v>
      </c>
      <c r="AB7" s="74">
        <v>132.58000000000001</v>
      </c>
      <c r="AC7" s="74">
        <v>122.53</v>
      </c>
      <c r="AD7" s="74" t="s">
        <v>113</v>
      </c>
      <c r="AE7" s="74" t="s">
        <v>113</v>
      </c>
      <c r="AF7" s="74">
        <v>98.17</v>
      </c>
      <c r="AG7" s="74">
        <v>100.48</v>
      </c>
      <c r="AH7" s="74">
        <v>97.69</v>
      </c>
      <c r="AI7" s="74">
        <v>96.79</v>
      </c>
      <c r="AJ7" s="74" t="s">
        <v>113</v>
      </c>
      <c r="AK7" s="74" t="s">
        <v>113</v>
      </c>
      <c r="AL7" s="74">
        <v>0</v>
      </c>
      <c r="AM7" s="74">
        <v>0</v>
      </c>
      <c r="AN7" s="74">
        <v>0</v>
      </c>
      <c r="AO7" s="74" t="s">
        <v>113</v>
      </c>
      <c r="AP7" s="74" t="s">
        <v>113</v>
      </c>
      <c r="AQ7" s="74">
        <v>2103.21</v>
      </c>
      <c r="AR7" s="74">
        <v>2146.5100000000002</v>
      </c>
      <c r="AS7" s="74">
        <v>1037.73</v>
      </c>
      <c r="AT7" s="74">
        <v>1454.74</v>
      </c>
      <c r="AU7" s="74" t="s">
        <v>113</v>
      </c>
      <c r="AV7" s="74" t="s">
        <v>113</v>
      </c>
      <c r="AW7" s="74">
        <v>606.49</v>
      </c>
      <c r="AX7" s="74">
        <v>783.3</v>
      </c>
      <c r="AY7" s="74">
        <v>802.54</v>
      </c>
      <c r="AZ7" s="74" t="s">
        <v>113</v>
      </c>
      <c r="BA7" s="74" t="s">
        <v>113</v>
      </c>
      <c r="BB7" s="74">
        <v>113.57</v>
      </c>
      <c r="BC7" s="74">
        <v>125.88</v>
      </c>
      <c r="BD7" s="74">
        <v>89.03</v>
      </c>
      <c r="BE7" s="74">
        <v>88.26</v>
      </c>
      <c r="BF7" s="74" t="s">
        <v>113</v>
      </c>
      <c r="BG7" s="74" t="s">
        <v>113</v>
      </c>
      <c r="BH7" s="74">
        <v>11526.46</v>
      </c>
      <c r="BI7" s="74">
        <v>12275</v>
      </c>
      <c r="BJ7" s="74">
        <v>11574.4</v>
      </c>
      <c r="BK7" s="74" t="s">
        <v>113</v>
      </c>
      <c r="BL7" s="74" t="s">
        <v>113</v>
      </c>
      <c r="BM7" s="74">
        <v>3188.44</v>
      </c>
      <c r="BN7" s="74">
        <v>4170.3999999999996</v>
      </c>
      <c r="BO7" s="74">
        <v>1759.36</v>
      </c>
      <c r="BP7" s="74">
        <v>1943.9</v>
      </c>
      <c r="BQ7" s="74" t="s">
        <v>113</v>
      </c>
      <c r="BR7" s="74" t="s">
        <v>113</v>
      </c>
      <c r="BS7" s="74">
        <v>1.85</v>
      </c>
      <c r="BT7" s="74">
        <v>2.33</v>
      </c>
      <c r="BU7" s="74">
        <v>2.7</v>
      </c>
      <c r="BV7" s="74" t="s">
        <v>113</v>
      </c>
      <c r="BW7" s="74" t="s">
        <v>113</v>
      </c>
      <c r="BX7" s="74">
        <v>26.47</v>
      </c>
      <c r="BY7" s="74">
        <v>32.14</v>
      </c>
      <c r="BZ7" s="74">
        <v>37.200000000000003</v>
      </c>
      <c r="CA7" s="74">
        <v>37.340000000000003</v>
      </c>
      <c r="CB7" s="74" t="s">
        <v>113</v>
      </c>
      <c r="CC7" s="74" t="s">
        <v>113</v>
      </c>
      <c r="CD7" s="74">
        <v>10067</v>
      </c>
      <c r="CE7" s="74">
        <v>8307.9599999999991</v>
      </c>
      <c r="CF7" s="74">
        <v>7151.72</v>
      </c>
      <c r="CG7" s="74" t="s">
        <v>113</v>
      </c>
      <c r="CH7" s="74" t="s">
        <v>113</v>
      </c>
      <c r="CI7" s="74">
        <v>688.46</v>
      </c>
      <c r="CJ7" s="74">
        <v>562.9</v>
      </c>
      <c r="CK7" s="74">
        <v>508.64</v>
      </c>
      <c r="CL7" s="74">
        <v>502.45</v>
      </c>
      <c r="CM7" s="74" t="s">
        <v>113</v>
      </c>
      <c r="CN7" s="74" t="s">
        <v>113</v>
      </c>
      <c r="CO7" s="74" t="s">
        <v>113</v>
      </c>
      <c r="CP7" s="74" t="s">
        <v>113</v>
      </c>
      <c r="CQ7" s="74" t="s">
        <v>113</v>
      </c>
      <c r="CR7" s="74" t="s">
        <v>113</v>
      </c>
      <c r="CS7" s="74" t="s">
        <v>113</v>
      </c>
      <c r="CT7" s="74">
        <v>40.96</v>
      </c>
      <c r="CU7" s="74">
        <v>39.450000000000003</v>
      </c>
      <c r="CV7" s="74">
        <v>34.29</v>
      </c>
      <c r="CW7" s="74">
        <v>35.35</v>
      </c>
      <c r="CX7" s="74" t="s">
        <v>113</v>
      </c>
      <c r="CY7" s="74" t="s">
        <v>113</v>
      </c>
      <c r="CZ7" s="74">
        <v>93.33</v>
      </c>
      <c r="DA7" s="74">
        <v>93.75</v>
      </c>
      <c r="DB7" s="74">
        <v>93.75</v>
      </c>
      <c r="DC7" s="74" t="s">
        <v>113</v>
      </c>
      <c r="DD7" s="74" t="s">
        <v>113</v>
      </c>
      <c r="DE7" s="74">
        <v>90.64</v>
      </c>
      <c r="DF7" s="74">
        <v>90.48</v>
      </c>
      <c r="DG7" s="74">
        <v>89.88</v>
      </c>
      <c r="DH7" s="74">
        <v>89.79</v>
      </c>
      <c r="DI7" s="74" t="s">
        <v>113</v>
      </c>
      <c r="DJ7" s="74" t="s">
        <v>113</v>
      </c>
      <c r="DK7" s="74">
        <v>36.770000000000003</v>
      </c>
      <c r="DL7" s="74">
        <v>39.56</v>
      </c>
      <c r="DM7" s="74">
        <v>42.34</v>
      </c>
      <c r="DN7" s="74" t="s">
        <v>113</v>
      </c>
      <c r="DO7" s="74" t="s">
        <v>113</v>
      </c>
      <c r="DP7" s="74">
        <v>27.41</v>
      </c>
      <c r="DQ7" s="74">
        <v>30.5</v>
      </c>
      <c r="DR7" s="74">
        <v>31.73</v>
      </c>
      <c r="DS7" s="74">
        <v>31.55</v>
      </c>
      <c r="DT7" s="74" t="s">
        <v>113</v>
      </c>
      <c r="DU7" s="74" t="s">
        <v>113</v>
      </c>
      <c r="DV7" s="74" t="s">
        <v>113</v>
      </c>
      <c r="DW7" s="74" t="s">
        <v>113</v>
      </c>
      <c r="DX7" s="74" t="s">
        <v>113</v>
      </c>
      <c r="DY7" s="74" t="s">
        <v>113</v>
      </c>
      <c r="DZ7" s="74" t="s">
        <v>113</v>
      </c>
      <c r="EA7" s="74">
        <v>0</v>
      </c>
      <c r="EB7" s="74">
        <v>0</v>
      </c>
      <c r="EC7" s="74">
        <v>0</v>
      </c>
      <c r="ED7" s="74">
        <v>0</v>
      </c>
      <c r="EE7" s="74" t="s">
        <v>113</v>
      </c>
      <c r="EF7" s="74" t="s">
        <v>113</v>
      </c>
      <c r="EG7" s="74" t="s">
        <v>113</v>
      </c>
      <c r="EH7" s="74" t="s">
        <v>113</v>
      </c>
      <c r="EI7" s="74" t="s">
        <v>113</v>
      </c>
      <c r="EJ7" s="74" t="s">
        <v>113</v>
      </c>
      <c r="EK7" s="74" t="s">
        <v>113</v>
      </c>
      <c r="EL7" s="74">
        <v>0.51</v>
      </c>
      <c r="EM7" s="74">
        <v>0</v>
      </c>
      <c r="EN7" s="74">
        <v>0</v>
      </c>
      <c r="EO7" s="74">
        <v>0</v>
      </c>
    </row>
    <row r="8" spans="1:148">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row>
    <row r="9" spans="1:148">
      <c r="A9" s="61"/>
      <c r="B9" s="61" t="s">
        <v>114</v>
      </c>
      <c r="C9" s="61" t="s">
        <v>115</v>
      </c>
      <c r="D9" s="61" t="s">
        <v>116</v>
      </c>
      <c r="E9" s="61" t="s">
        <v>118</v>
      </c>
      <c r="F9" s="61" t="s">
        <v>119</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8">
      <c r="A10" s="61" t="s">
        <v>33</v>
      </c>
      <c r="B10" s="67">
        <f>DATEVALUE($B$6-4&amp;"年1月1日")</f>
        <v>41275</v>
      </c>
      <c r="C10" s="67">
        <f>DATEVALUE($B$6-3&amp;"年1月1日")</f>
        <v>41640</v>
      </c>
      <c r="D10" s="67">
        <f>DATEVALUE($B$6-2&amp;"年1月1日")</f>
        <v>42005</v>
      </c>
      <c r="E10" s="67">
        <f>DATEVALUE($B$6-1&amp;"年1月1日")</f>
        <v>42370</v>
      </c>
      <c r="F10" s="67">
        <f>DATEVALUE($B$6&amp;"年1月1日")</f>
        <v>42736</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近藤  雅也</cp:lastModifiedBy>
  <dcterms:created xsi:type="dcterms:W3CDTF">2018-12-03T08:56:58Z</dcterms:created>
  <dcterms:modified xsi:type="dcterms:W3CDTF">2019-01-24T04:49:18Z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3.0.3.0</vt:lpwstr>
    </vt:vector>
  </property>
  <property fmtid="{DCFEDD21-7773-49B2-8022-6FC58DB5260B}" pid="3" name="LastSavedVersion">
    <vt:lpwstr>3.0.3.0</vt:lpwstr>
  </property>
  <property fmtid="{DCFEDD21-7773-49B2-8022-6FC58DB5260B}" pid="4" name="LastSavedDate">
    <vt:filetime>2019-01-24T04:49:18Z</vt:filetime>
  </property>
</Properties>
</file>